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Schulung WKO 22 und 23\KR Ordnung\"/>
    </mc:Choice>
  </mc:AlternateContent>
  <xr:revisionPtr revIDLastSave="0" documentId="8_{B1B86335-6E42-4176-A649-76EBF92CB11C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1 Ergebnisvergleich 3D 28" sheetId="4" r:id="rId1"/>
    <sheet name="2 DBSV 3D Waldrunde" sheetId="2" r:id="rId2"/>
    <sheet name="3 DBSV 3D Jagdrunde" sheetId="8" r:id="rId3"/>
  </sheets>
  <definedNames>
    <definedName name="_xlnm.Print_Area" localSheetId="1">'2 DBSV 3D Waldrunde'!$B$1:$Y$38</definedName>
    <definedName name="_xlnm.Print_Area" localSheetId="2">'3 DBSV 3D Jagdrunde'!$B$1:$Y$38</definedName>
  </definedNames>
  <calcPr calcId="191029"/>
</workbook>
</file>

<file path=xl/calcChain.xml><?xml version="1.0" encoding="utf-8"?>
<calcChain xmlns="http://schemas.openxmlformats.org/spreadsheetml/2006/main">
  <c r="H15" i="4" l="1"/>
  <c r="K9" i="4"/>
  <c r="H7" i="8"/>
  <c r="I7" i="8" s="1"/>
  <c r="H8" i="8"/>
  <c r="I8" i="8" s="1"/>
  <c r="H9" i="8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U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H25" i="8"/>
  <c r="I25" i="8" s="1"/>
  <c r="L25" i="8" s="1"/>
  <c r="H26" i="8"/>
  <c r="I26" i="8" s="1"/>
  <c r="U26" i="8" s="1"/>
  <c r="H27" i="8"/>
  <c r="I27" i="8" s="1"/>
  <c r="H28" i="8"/>
  <c r="I28" i="8" s="1"/>
  <c r="U28" i="8" s="1"/>
  <c r="H29" i="8"/>
  <c r="I29" i="8" s="1"/>
  <c r="H30" i="8"/>
  <c r="I30" i="8" s="1"/>
  <c r="H31" i="8"/>
  <c r="I31" i="8" s="1"/>
  <c r="H32" i="8"/>
  <c r="I32" i="8" s="1"/>
  <c r="H33" i="8"/>
  <c r="I33" i="8" s="1"/>
  <c r="L33" i="8" s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6" i="8"/>
  <c r="H6" i="8"/>
  <c r="I6" i="8" s="1"/>
  <c r="R57" i="8"/>
  <c r="Q57" i="8"/>
  <c r="P57" i="8"/>
  <c r="O57" i="8"/>
  <c r="N57" i="8"/>
  <c r="M57" i="8"/>
  <c r="L57" i="8"/>
  <c r="K57" i="8"/>
  <c r="J57" i="8"/>
  <c r="U45" i="8"/>
  <c r="O45" i="8"/>
  <c r="L45" i="8"/>
  <c r="U44" i="8"/>
  <c r="R44" i="8"/>
  <c r="O44" i="8"/>
  <c r="L44" i="8"/>
  <c r="U43" i="8"/>
  <c r="R43" i="8"/>
  <c r="O43" i="8"/>
  <c r="L43" i="8"/>
  <c r="U42" i="8"/>
  <c r="R42" i="8"/>
  <c r="O42" i="8"/>
  <c r="L42" i="8"/>
  <c r="S34" i="8"/>
  <c r="L11" i="4" s="1"/>
  <c r="P34" i="8"/>
  <c r="I11" i="4" s="1"/>
  <c r="M34" i="8"/>
  <c r="F11" i="4" s="1"/>
  <c r="J34" i="8"/>
  <c r="C11" i="4" s="1"/>
  <c r="Y33" i="8"/>
  <c r="X33" i="8"/>
  <c r="W33" i="8"/>
  <c r="V33" i="8"/>
  <c r="Y32" i="8"/>
  <c r="X32" i="8"/>
  <c r="W32" i="8"/>
  <c r="V32" i="8"/>
  <c r="Y31" i="8"/>
  <c r="X31" i="8"/>
  <c r="W31" i="8"/>
  <c r="V31" i="8"/>
  <c r="Y30" i="8"/>
  <c r="X30" i="8"/>
  <c r="W30" i="8"/>
  <c r="V30" i="8"/>
  <c r="Y29" i="8"/>
  <c r="X29" i="8"/>
  <c r="W29" i="8"/>
  <c r="V29" i="8"/>
  <c r="Y28" i="8"/>
  <c r="X28" i="8"/>
  <c r="W28" i="8"/>
  <c r="V28" i="8"/>
  <c r="Y27" i="8"/>
  <c r="X27" i="8"/>
  <c r="W27" i="8"/>
  <c r="V27" i="8"/>
  <c r="Y26" i="8"/>
  <c r="X26" i="8"/>
  <c r="W26" i="8"/>
  <c r="V26" i="8"/>
  <c r="Y25" i="8"/>
  <c r="X25" i="8"/>
  <c r="W25" i="8"/>
  <c r="V25" i="8"/>
  <c r="Y24" i="8"/>
  <c r="X24" i="8"/>
  <c r="W24" i="8"/>
  <c r="V24" i="8"/>
  <c r="I24" i="8"/>
  <c r="L24" i="8" s="1"/>
  <c r="Y23" i="8"/>
  <c r="X23" i="8"/>
  <c r="W23" i="8"/>
  <c r="V23" i="8"/>
  <c r="Y22" i="8"/>
  <c r="X22" i="8"/>
  <c r="W22" i="8"/>
  <c r="V22" i="8"/>
  <c r="Y21" i="8"/>
  <c r="X21" i="8"/>
  <c r="W21" i="8"/>
  <c r="V21" i="8"/>
  <c r="Y20" i="8"/>
  <c r="X20" i="8"/>
  <c r="W20" i="8"/>
  <c r="V20" i="8"/>
  <c r="Y19" i="8"/>
  <c r="X19" i="8"/>
  <c r="W19" i="8"/>
  <c r="V19" i="8"/>
  <c r="Y18" i="8"/>
  <c r="X18" i="8"/>
  <c r="W18" i="8"/>
  <c r="V18" i="8"/>
  <c r="Y17" i="8"/>
  <c r="X17" i="8"/>
  <c r="W17" i="8"/>
  <c r="V17" i="8"/>
  <c r="Y16" i="8"/>
  <c r="X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X12" i="8"/>
  <c r="W12" i="8"/>
  <c r="V12" i="8"/>
  <c r="Y11" i="8"/>
  <c r="X11" i="8"/>
  <c r="W11" i="8"/>
  <c r="V11" i="8"/>
  <c r="Y10" i="8"/>
  <c r="X10" i="8"/>
  <c r="W10" i="8"/>
  <c r="V10" i="8"/>
  <c r="Y9" i="8"/>
  <c r="X9" i="8"/>
  <c r="W9" i="8"/>
  <c r="V9" i="8"/>
  <c r="I9" i="8"/>
  <c r="U9" i="8" s="1"/>
  <c r="Y8" i="8"/>
  <c r="X8" i="8"/>
  <c r="W8" i="8"/>
  <c r="V8" i="8"/>
  <c r="Y7" i="8"/>
  <c r="X7" i="8"/>
  <c r="W7" i="8"/>
  <c r="V7" i="8"/>
  <c r="Y6" i="8"/>
  <c r="X6" i="8"/>
  <c r="W6" i="8"/>
  <c r="V6" i="8"/>
  <c r="X3" i="8"/>
  <c r="W3" i="8"/>
  <c r="V3" i="8"/>
  <c r="E1" i="8"/>
  <c r="U43" i="2"/>
  <c r="U44" i="2"/>
  <c r="U45" i="2"/>
  <c r="U42" i="2"/>
  <c r="R43" i="2"/>
  <c r="R44" i="2"/>
  <c r="R45" i="2"/>
  <c r="R42" i="2"/>
  <c r="O43" i="2"/>
  <c r="O44" i="2"/>
  <c r="O45" i="2"/>
  <c r="O42" i="2"/>
  <c r="L43" i="2"/>
  <c r="L44" i="2"/>
  <c r="L45" i="2"/>
  <c r="L42" i="2"/>
  <c r="W3" i="2"/>
  <c r="V3" i="2"/>
  <c r="J34" i="2"/>
  <c r="R57" i="2"/>
  <c r="K57" i="2"/>
  <c r="L57" i="2"/>
  <c r="M57" i="2"/>
  <c r="N57" i="2"/>
  <c r="O57" i="2"/>
  <c r="P57" i="2"/>
  <c r="Q57" i="2"/>
  <c r="J57" i="2"/>
  <c r="I6" i="2"/>
  <c r="V7" i="2"/>
  <c r="W7" i="2"/>
  <c r="X7" i="2"/>
  <c r="Y7" i="2"/>
  <c r="V8" i="2"/>
  <c r="W8" i="2"/>
  <c r="X8" i="2"/>
  <c r="Y8" i="2"/>
  <c r="V9" i="2"/>
  <c r="W9" i="2"/>
  <c r="X9" i="2"/>
  <c r="Y9" i="2"/>
  <c r="V10" i="2"/>
  <c r="W10" i="2"/>
  <c r="X10" i="2"/>
  <c r="Y10" i="2"/>
  <c r="V11" i="2"/>
  <c r="W11" i="2"/>
  <c r="X11" i="2"/>
  <c r="Y11" i="2"/>
  <c r="V12" i="2"/>
  <c r="W12" i="2"/>
  <c r="X12" i="2"/>
  <c r="Y12" i="2"/>
  <c r="V13" i="2"/>
  <c r="W13" i="2"/>
  <c r="X13" i="2"/>
  <c r="Y13" i="2"/>
  <c r="V14" i="2"/>
  <c r="W14" i="2"/>
  <c r="X14" i="2"/>
  <c r="Y14" i="2"/>
  <c r="V15" i="2"/>
  <c r="W15" i="2"/>
  <c r="X15" i="2"/>
  <c r="Y15" i="2"/>
  <c r="V16" i="2"/>
  <c r="W16" i="2"/>
  <c r="X16" i="2"/>
  <c r="Y16" i="2"/>
  <c r="V17" i="2"/>
  <c r="W17" i="2"/>
  <c r="X17" i="2"/>
  <c r="Y17" i="2"/>
  <c r="V18" i="2"/>
  <c r="W18" i="2"/>
  <c r="X18" i="2"/>
  <c r="Y18" i="2"/>
  <c r="V19" i="2"/>
  <c r="W19" i="2"/>
  <c r="X19" i="2"/>
  <c r="Y19" i="2"/>
  <c r="V20" i="2"/>
  <c r="W20" i="2"/>
  <c r="X20" i="2"/>
  <c r="Y20" i="2"/>
  <c r="V21" i="2"/>
  <c r="W21" i="2"/>
  <c r="X21" i="2"/>
  <c r="Y21" i="2"/>
  <c r="V22" i="2"/>
  <c r="W22" i="2"/>
  <c r="X22" i="2"/>
  <c r="Y22" i="2"/>
  <c r="V23" i="2"/>
  <c r="W23" i="2"/>
  <c r="X23" i="2"/>
  <c r="Y23" i="2"/>
  <c r="V24" i="2"/>
  <c r="W24" i="2"/>
  <c r="X24" i="2"/>
  <c r="Y24" i="2"/>
  <c r="V25" i="2"/>
  <c r="W25" i="2"/>
  <c r="X25" i="2"/>
  <c r="Y25" i="2"/>
  <c r="V26" i="2"/>
  <c r="W26" i="2"/>
  <c r="X26" i="2"/>
  <c r="Y26" i="2"/>
  <c r="V27" i="2"/>
  <c r="W27" i="2"/>
  <c r="X27" i="2"/>
  <c r="Y27" i="2"/>
  <c r="V28" i="2"/>
  <c r="W28" i="2"/>
  <c r="X28" i="2"/>
  <c r="Y28" i="2"/>
  <c r="V29" i="2"/>
  <c r="W29" i="2"/>
  <c r="X29" i="2"/>
  <c r="Y29" i="2"/>
  <c r="V30" i="2"/>
  <c r="W30" i="2"/>
  <c r="X30" i="2"/>
  <c r="Y30" i="2"/>
  <c r="V31" i="2"/>
  <c r="W31" i="2"/>
  <c r="X31" i="2"/>
  <c r="Y31" i="2"/>
  <c r="V32" i="2"/>
  <c r="W32" i="2"/>
  <c r="X32" i="2"/>
  <c r="Y32" i="2"/>
  <c r="V33" i="2"/>
  <c r="W33" i="2"/>
  <c r="X33" i="2"/>
  <c r="Y33" i="2"/>
  <c r="Y6" i="2"/>
  <c r="X6" i="2"/>
  <c r="W6" i="2"/>
  <c r="V6" i="2"/>
  <c r="U20" i="8" l="1"/>
  <c r="U12" i="8"/>
  <c r="U27" i="8"/>
  <c r="U19" i="8"/>
  <c r="U11" i="8"/>
  <c r="R18" i="8"/>
  <c r="O6" i="8"/>
  <c r="O22" i="8"/>
  <c r="O14" i="8"/>
  <c r="R16" i="8"/>
  <c r="L23" i="8"/>
  <c r="L15" i="8"/>
  <c r="L7" i="8"/>
  <c r="L32" i="8"/>
  <c r="U32" i="8"/>
  <c r="R32" i="8"/>
  <c r="R6" i="2"/>
  <c r="O32" i="8"/>
  <c r="R31" i="8"/>
  <c r="U31" i="8"/>
  <c r="U6" i="2"/>
  <c r="O30" i="8"/>
  <c r="X34" i="8"/>
  <c r="Q34" i="8" s="1"/>
  <c r="J11" i="4" s="1"/>
  <c r="Y34" i="8"/>
  <c r="T34" i="8" s="1"/>
  <c r="M11" i="4" s="1"/>
  <c r="R21" i="8"/>
  <c r="R10" i="8"/>
  <c r="V34" i="8"/>
  <c r="K34" i="8" s="1"/>
  <c r="D11" i="4" s="1"/>
  <c r="L31" i="8"/>
  <c r="W34" i="8"/>
  <c r="N34" i="8" s="1"/>
  <c r="G11" i="4" s="1"/>
  <c r="O8" i="8"/>
  <c r="O31" i="8"/>
  <c r="O24" i="8"/>
  <c r="U14" i="8"/>
  <c r="R24" i="8"/>
  <c r="R14" i="8"/>
  <c r="O23" i="8"/>
  <c r="R23" i="8"/>
  <c r="U24" i="8"/>
  <c r="R6" i="8"/>
  <c r="U23" i="8"/>
  <c r="L6" i="2"/>
  <c r="R22" i="8"/>
  <c r="U6" i="8"/>
  <c r="U22" i="8"/>
  <c r="R29" i="8"/>
  <c r="U29" i="8"/>
  <c r="R13" i="8"/>
  <c r="U13" i="8"/>
  <c r="R30" i="8"/>
  <c r="O7" i="8"/>
  <c r="U16" i="8"/>
  <c r="F34" i="8"/>
  <c r="L8" i="8"/>
  <c r="U30" i="8"/>
  <c r="R7" i="8"/>
  <c r="U7" i="8"/>
  <c r="R8" i="8"/>
  <c r="O15" i="8"/>
  <c r="L16" i="8"/>
  <c r="U8" i="8"/>
  <c r="R15" i="8"/>
  <c r="O16" i="8"/>
  <c r="U21" i="8"/>
  <c r="U15" i="8"/>
  <c r="D34" i="8"/>
  <c r="S37" i="8" s="1"/>
  <c r="E34" i="8"/>
  <c r="G34" i="8"/>
  <c r="L9" i="8"/>
  <c r="L10" i="8"/>
  <c r="O17" i="8"/>
  <c r="L18" i="8"/>
  <c r="O25" i="8"/>
  <c r="O18" i="8"/>
  <c r="R25" i="8"/>
  <c r="L27" i="8"/>
  <c r="R33" i="8"/>
  <c r="U25" i="8"/>
  <c r="R26" i="8"/>
  <c r="O27" i="8"/>
  <c r="L28" i="8"/>
  <c r="U33" i="8"/>
  <c r="L17" i="8"/>
  <c r="O9" i="8"/>
  <c r="L26" i="8"/>
  <c r="O33" i="8"/>
  <c r="R9" i="8"/>
  <c r="O10" i="8"/>
  <c r="L11" i="8"/>
  <c r="R17" i="8"/>
  <c r="O26" i="8"/>
  <c r="U10" i="8"/>
  <c r="R11" i="8"/>
  <c r="O12" i="8"/>
  <c r="L13" i="8"/>
  <c r="U18" i="8"/>
  <c r="R19" i="8"/>
  <c r="O20" i="8"/>
  <c r="L21" i="8"/>
  <c r="R27" i="8"/>
  <c r="O28" i="8"/>
  <c r="L29" i="8"/>
  <c r="L19" i="8"/>
  <c r="O11" i="8"/>
  <c r="L12" i="8"/>
  <c r="O19" i="8"/>
  <c r="L20" i="8"/>
  <c r="R12" i="8"/>
  <c r="O13" i="8"/>
  <c r="L14" i="8"/>
  <c r="R20" i="8"/>
  <c r="O21" i="8"/>
  <c r="L22" i="8"/>
  <c r="R28" i="8"/>
  <c r="O29" i="8"/>
  <c r="L30" i="8"/>
  <c r="L6" i="8"/>
  <c r="O6" i="2"/>
  <c r="U38" i="8" l="1"/>
  <c r="N15" i="4" s="1"/>
  <c r="R38" i="8"/>
  <c r="K15" i="4" s="1"/>
  <c r="O38" i="8"/>
  <c r="L38" i="8"/>
  <c r="E15" i="4" s="1"/>
  <c r="S36" i="8"/>
  <c r="L13" i="4" s="1"/>
  <c r="L14" i="4"/>
  <c r="M37" i="8"/>
  <c r="U34" i="8"/>
  <c r="N11" i="4" s="1"/>
  <c r="O34" i="8"/>
  <c r="H11" i="4" s="1"/>
  <c r="S35" i="8"/>
  <c r="L12" i="4" s="1"/>
  <c r="M35" i="8"/>
  <c r="F12" i="4" s="1"/>
  <c r="R34" i="8"/>
  <c r="K11" i="4" s="1"/>
  <c r="P37" i="8"/>
  <c r="P35" i="8"/>
  <c r="I12" i="4" s="1"/>
  <c r="T38" i="8"/>
  <c r="M15" i="4" s="1"/>
  <c r="S38" i="8"/>
  <c r="L15" i="4" s="1"/>
  <c r="M38" i="8"/>
  <c r="F15" i="4" s="1"/>
  <c r="N38" i="8"/>
  <c r="G15" i="4" s="1"/>
  <c r="J37" i="8"/>
  <c r="C14" i="4" s="1"/>
  <c r="J35" i="8"/>
  <c r="C12" i="4" s="1"/>
  <c r="L34" i="8"/>
  <c r="E11" i="4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U12" i="2" l="1"/>
  <c r="R12" i="2"/>
  <c r="O12" i="2"/>
  <c r="R27" i="2"/>
  <c r="U27" i="2"/>
  <c r="O27" i="2"/>
  <c r="O29" i="2"/>
  <c r="R29" i="2"/>
  <c r="U29" i="2"/>
  <c r="O21" i="2"/>
  <c r="R21" i="2"/>
  <c r="U21" i="2"/>
  <c r="R13" i="2"/>
  <c r="O13" i="2"/>
  <c r="U13" i="2"/>
  <c r="R28" i="2"/>
  <c r="U28" i="2"/>
  <c r="O28" i="2"/>
  <c r="R11" i="2"/>
  <c r="O11" i="2"/>
  <c r="U11" i="2"/>
  <c r="R33" i="2"/>
  <c r="U33" i="2"/>
  <c r="O33" i="2"/>
  <c r="R25" i="2"/>
  <c r="U25" i="2"/>
  <c r="O25" i="2"/>
  <c r="R17" i="2"/>
  <c r="U17" i="2"/>
  <c r="O17" i="2"/>
  <c r="O9" i="2"/>
  <c r="U9" i="2"/>
  <c r="R9" i="2"/>
  <c r="U24" i="2"/>
  <c r="R24" i="2"/>
  <c r="O24" i="2"/>
  <c r="O8" i="2"/>
  <c r="U8" i="2"/>
  <c r="R8" i="2"/>
  <c r="M36" i="8"/>
  <c r="F13" i="4" s="1"/>
  <c r="F14" i="4"/>
  <c r="R19" i="2"/>
  <c r="U19" i="2"/>
  <c r="O19" i="2"/>
  <c r="R26" i="2"/>
  <c r="U26" i="2"/>
  <c r="O26" i="2"/>
  <c r="R10" i="2"/>
  <c r="U10" i="2"/>
  <c r="O10" i="2"/>
  <c r="U32" i="2"/>
  <c r="R32" i="2"/>
  <c r="O32" i="2"/>
  <c r="O16" i="2"/>
  <c r="U16" i="2"/>
  <c r="R16" i="2"/>
  <c r="U31" i="2"/>
  <c r="R31" i="2"/>
  <c r="O31" i="2"/>
  <c r="U23" i="2"/>
  <c r="R23" i="2"/>
  <c r="O23" i="2"/>
  <c r="O15" i="2"/>
  <c r="U15" i="2"/>
  <c r="R15" i="2"/>
  <c r="O7" i="2"/>
  <c r="U7" i="2"/>
  <c r="R7" i="2"/>
  <c r="R20" i="2"/>
  <c r="U20" i="2"/>
  <c r="O20" i="2"/>
  <c r="R18" i="2"/>
  <c r="U18" i="2"/>
  <c r="O18" i="2"/>
  <c r="U30" i="2"/>
  <c r="R30" i="2"/>
  <c r="O30" i="2"/>
  <c r="U22" i="2"/>
  <c r="R22" i="2"/>
  <c r="O22" i="2"/>
  <c r="U14" i="2"/>
  <c r="R14" i="2"/>
  <c r="O14" i="2"/>
  <c r="P36" i="8"/>
  <c r="I13" i="4" s="1"/>
  <c r="I14" i="4"/>
  <c r="Q38" i="8"/>
  <c r="J15" i="4" s="1"/>
  <c r="P38" i="8"/>
  <c r="I15" i="4" s="1"/>
  <c r="J36" i="8"/>
  <c r="C13" i="4" s="1"/>
  <c r="J38" i="8"/>
  <c r="C15" i="4" s="1"/>
  <c r="K38" i="8"/>
  <c r="D15" i="4" s="1"/>
  <c r="L33" i="2"/>
  <c r="L32" i="2"/>
  <c r="L30" i="2"/>
  <c r="L31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38" i="2" l="1"/>
  <c r="E9" i="4" s="1"/>
  <c r="U38" i="2"/>
  <c r="N9" i="4" s="1"/>
  <c r="R38" i="2"/>
  <c r="O38" i="2"/>
  <c r="H9" i="4" s="1"/>
  <c r="N3" i="4"/>
  <c r="X3" i="2"/>
  <c r="E1" i="2" l="1"/>
  <c r="G34" i="2"/>
  <c r="F34" i="2"/>
  <c r="E34" i="2"/>
  <c r="D34" i="2"/>
  <c r="J37" i="2" l="1"/>
  <c r="C8" i="4" s="1"/>
  <c r="S35" i="2"/>
  <c r="L6" i="4" s="1"/>
  <c r="P37" i="2"/>
  <c r="P36" i="2" s="1"/>
  <c r="P35" i="2"/>
  <c r="I6" i="4" s="1"/>
  <c r="M37" i="2"/>
  <c r="M36" i="2" s="1"/>
  <c r="S37" i="2"/>
  <c r="S36" i="2" s="1"/>
  <c r="M35" i="2"/>
  <c r="F6" i="4" s="1"/>
  <c r="J35" i="2"/>
  <c r="C6" i="4" s="1"/>
  <c r="S34" i="2"/>
  <c r="P34" i="2"/>
  <c r="M34" i="2"/>
  <c r="J36" i="2" l="1"/>
  <c r="C7" i="4" s="1"/>
  <c r="L8" i="4"/>
  <c r="L7" i="4"/>
  <c r="F8" i="4"/>
  <c r="F7" i="4"/>
  <c r="I8" i="4"/>
  <c r="I7" i="4"/>
  <c r="S38" i="2"/>
  <c r="L9" i="4" s="1"/>
  <c r="L5" i="4"/>
  <c r="P38" i="2"/>
  <c r="I9" i="4" s="1"/>
  <c r="I5" i="4"/>
  <c r="M38" i="2"/>
  <c r="F9" i="4" s="1"/>
  <c r="F5" i="4"/>
  <c r="J38" i="2"/>
  <c r="C9" i="4" s="1"/>
  <c r="C5" i="4"/>
  <c r="L34" i="2"/>
  <c r="E5" i="4" s="1"/>
  <c r="V34" i="2"/>
  <c r="K34" i="2" s="1"/>
  <c r="X34" i="2"/>
  <c r="Q34" i="2" s="1"/>
  <c r="W34" i="2"/>
  <c r="N34" i="2" s="1"/>
  <c r="R34" i="2"/>
  <c r="K5" i="4" s="1"/>
  <c r="Y34" i="2"/>
  <c r="T34" i="2" s="1"/>
  <c r="O34" i="2"/>
  <c r="H5" i="4" s="1"/>
  <c r="U34" i="2"/>
  <c r="N5" i="4" s="1"/>
  <c r="Q38" i="2" l="1"/>
  <c r="J9" i="4" s="1"/>
  <c r="N38" i="2"/>
  <c r="G9" i="4" s="1"/>
  <c r="G5" i="4"/>
  <c r="T38" i="2"/>
  <c r="M9" i="4" s="1"/>
  <c r="M5" i="4"/>
  <c r="K38" i="2"/>
  <c r="D9" i="4" s="1"/>
  <c r="D5" i="4"/>
  <c r="J5" i="4" l="1"/>
</calcChain>
</file>

<file path=xl/sharedStrings.xml><?xml version="1.0" encoding="utf-8"?>
<sst xmlns="http://schemas.openxmlformats.org/spreadsheetml/2006/main" count="353" uniqueCount="85">
  <si>
    <t>Turnier:</t>
  </si>
  <si>
    <t>Tier</t>
  </si>
  <si>
    <t>Kill
Ø</t>
  </si>
  <si>
    <t>Pflock weiß</t>
  </si>
  <si>
    <t>Pflock blau</t>
  </si>
  <si>
    <t>Kategorie 1</t>
  </si>
  <si>
    <t>Kategorie 2</t>
  </si>
  <si>
    <t>Kategorie 3</t>
  </si>
  <si>
    <t>Kategorie 4</t>
  </si>
  <si>
    <t>Kat.</t>
  </si>
  <si>
    <t>m</t>
  </si>
  <si>
    <t>Neigung</t>
  </si>
  <si>
    <t>%</t>
  </si>
  <si>
    <t>St.</t>
  </si>
  <si>
    <t>10</t>
  </si>
  <si>
    <t>5</t>
  </si>
  <si>
    <t>15</t>
  </si>
  <si>
    <t>20</t>
  </si>
  <si>
    <t>25</t>
  </si>
  <si>
    <t>30</t>
  </si>
  <si>
    <t>40</t>
  </si>
  <si>
    <t>50</t>
  </si>
  <si>
    <t>45</t>
  </si>
  <si>
    <t>60</t>
  </si>
  <si>
    <t>Pflock
gelb
min</t>
  </si>
  <si>
    <t>max</t>
  </si>
  <si>
    <t>Pflock weiß
 min</t>
  </si>
  <si>
    <t>Pflock blau
min</t>
  </si>
  <si>
    <t>Pflock 
rot
min</t>
  </si>
  <si>
    <t>&gt;15</t>
  </si>
  <si>
    <t>&gt;-15</t>
  </si>
  <si>
    <t>&gt;-5</t>
  </si>
  <si>
    <t>&gt;-25</t>
  </si>
  <si>
    <t>&gt;5</t>
  </si>
  <si>
    <t>&gt;25</t>
  </si>
  <si>
    <t>1.15</t>
  </si>
  <si>
    <t>Diff.</t>
  </si>
  <si>
    <t>Summe</t>
  </si>
  <si>
    <t>Ausn. max.
Entf.%</t>
  </si>
  <si>
    <t>Neigungsfaktoren</t>
  </si>
  <si>
    <t>gelb</t>
  </si>
  <si>
    <t>weiß</t>
  </si>
  <si>
    <t>rot</t>
  </si>
  <si>
    <t>Blau</t>
  </si>
  <si>
    <t>inkl. Neigung</t>
  </si>
  <si>
    <t>Neigungs- 
Schwierigkeitsfaktoren</t>
  </si>
  <si>
    <t>7.5/5</t>
  </si>
  <si>
    <t>22.5/15</t>
  </si>
  <si>
    <t>15.0/10</t>
  </si>
  <si>
    <t>30.0/20</t>
  </si>
  <si>
    <t>Waldrunde</t>
  </si>
  <si>
    <t>Jagdrunde</t>
  </si>
  <si>
    <t>Kategorie</t>
  </si>
  <si>
    <t>&gt;251</t>
  </si>
  <si>
    <t>&gt;201</t>
  </si>
  <si>
    <t>&gt;151</t>
  </si>
  <si>
    <t>&lt;150</t>
  </si>
  <si>
    <t>Kill Ø 
mm</t>
  </si>
  <si>
    <t>Pflock gelb</t>
  </si>
  <si>
    <t>Pflock rot</t>
  </si>
  <si>
    <t xml:space="preserve">HL Vers. </t>
  </si>
  <si>
    <t>min. Entf.</t>
  </si>
  <si>
    <t>max. Entf.</t>
  </si>
  <si>
    <t>min.Entf.</t>
  </si>
  <si>
    <t>max.Entf.</t>
  </si>
  <si>
    <t>Kill gem.</t>
  </si>
  <si>
    <t>Wert</t>
  </si>
  <si>
    <t>Erhöhungsfaktor</t>
  </si>
  <si>
    <t>Entfernung mit</t>
  </si>
  <si>
    <t>min. max. Entfernung</t>
  </si>
  <si>
    <t>mittl. Aus- nutzung Entf.</t>
  </si>
  <si>
    <t>HL Vers.</t>
  </si>
  <si>
    <t>NN</t>
  </si>
  <si>
    <t>2022 Aktiv</t>
  </si>
  <si>
    <t>XYZ1</t>
  </si>
  <si>
    <t>XYZ2</t>
  </si>
  <si>
    <t>XYZ3</t>
  </si>
  <si>
    <t>XYZ4</t>
  </si>
  <si>
    <t>Pflock gelb
min</t>
  </si>
  <si>
    <t>Pflock rot
min</t>
  </si>
  <si>
    <t>Pflock  rot
min</t>
  </si>
  <si>
    <t>DBSV 3D Jagdrunde</t>
  </si>
  <si>
    <t>DBSV 3D Waldrunde</t>
  </si>
  <si>
    <t>min.Qualif.</t>
  </si>
  <si>
    <t>2023 DBSV 3D Runde -- auf Basis der neuen Entfernungen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</si>
</sst>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4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7">
    <xf numFmtId="0" fontId="0" fillId="0" borderId="0" xfId="0"/>
    <xf numFmtId="0" fontId="3" fillId="0" borderId="0" xfId="3" applyFont="1" applyAlignment="1">
      <alignment horizontal="left" vertical="center"/>
    </xf>
    <xf numFmtId="0" fontId="2" fillId="0" borderId="0" xfId="3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 vertical="center"/>
    </xf>
    <xf numFmtId="0" fontId="2" fillId="2" borderId="2" xfId="3" applyFill="1" applyBorder="1" applyAlignment="1">
      <alignment horizontal="center" vertical="center" wrapText="1"/>
    </xf>
    <xf numFmtId="49" fontId="2" fillId="0" borderId="2" xfId="3" applyNumberFormat="1" applyBorder="1" applyAlignment="1">
      <alignment horizontal="center" vertical="center"/>
    </xf>
    <xf numFmtId="49" fontId="2" fillId="3" borderId="2" xfId="3" applyNumberFormat="1" applyFill="1" applyBorder="1" applyAlignment="1">
      <alignment horizontal="center" vertical="center"/>
    </xf>
    <xf numFmtId="0" fontId="2" fillId="3" borderId="0" xfId="3" applyFill="1" applyAlignment="1">
      <alignment horizontal="center" vertical="center"/>
    </xf>
    <xf numFmtId="49" fontId="2" fillId="2" borderId="2" xfId="3" applyNumberFormat="1" applyFill="1" applyBorder="1" applyAlignment="1">
      <alignment horizontal="center" vertical="center"/>
    </xf>
    <xf numFmtId="49" fontId="2" fillId="3" borderId="0" xfId="3" applyNumberFormat="1" applyFill="1" applyAlignment="1">
      <alignment horizontal="center" vertical="center"/>
    </xf>
    <xf numFmtId="0" fontId="2" fillId="0" borderId="2" xfId="3" applyBorder="1"/>
    <xf numFmtId="0" fontId="2" fillId="0" borderId="0" xfId="3" applyAlignment="1">
      <alignment horizontal="center" vertical="center" wrapText="1"/>
    </xf>
    <xf numFmtId="0" fontId="2" fillId="2" borderId="2" xfId="3" applyFill="1" applyBorder="1" applyAlignment="1">
      <alignment horizontal="center" wrapText="1"/>
    </xf>
    <xf numFmtId="0" fontId="2" fillId="0" borderId="2" xfId="3" applyBorder="1" applyAlignment="1">
      <alignment horizontal="center" wrapText="1"/>
    </xf>
    <xf numFmtId="0" fontId="2" fillId="0" borderId="2" xfId="3" applyBorder="1" applyAlignment="1">
      <alignment horizontal="center"/>
    </xf>
    <xf numFmtId="2" fontId="2" fillId="3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/>
    <xf numFmtId="2" fontId="2" fillId="3" borderId="0" xfId="3" applyNumberFormat="1" applyFill="1" applyAlignment="1">
      <alignment horizontal="center" vertical="center"/>
    </xf>
    <xf numFmtId="0" fontId="2" fillId="0" borderId="7" xfId="3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10" fontId="2" fillId="3" borderId="2" xfId="2" applyNumberFormat="1" applyFont="1" applyFill="1" applyBorder="1" applyAlignment="1">
      <alignment horizontal="center" vertical="center"/>
    </xf>
    <xf numFmtId="49" fontId="2" fillId="5" borderId="8" xfId="3" applyNumberFormat="1" applyFill="1" applyBorder="1" applyAlignment="1">
      <alignment horizontal="center" vertical="center"/>
    </xf>
    <xf numFmtId="10" fontId="2" fillId="5" borderId="2" xfId="2" applyNumberFormat="1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wrapText="1"/>
    </xf>
    <xf numFmtId="49" fontId="2" fillId="5" borderId="2" xfId="3" applyNumberFormat="1" applyFill="1" applyBorder="1" applyAlignment="1">
      <alignment horizontal="center" vertical="center"/>
    </xf>
    <xf numFmtId="49" fontId="2" fillId="4" borderId="8" xfId="3" applyNumberFormat="1" applyFill="1" applyBorder="1" applyAlignment="1">
      <alignment horizontal="center" vertical="center"/>
    </xf>
    <xf numFmtId="49" fontId="2" fillId="4" borderId="11" xfId="3" applyNumberFormat="1" applyFill="1" applyBorder="1" applyAlignment="1">
      <alignment horizontal="center" vertical="center"/>
    </xf>
    <xf numFmtId="0" fontId="2" fillId="4" borderId="2" xfId="3" applyFill="1" applyBorder="1" applyAlignment="1">
      <alignment horizontal="center" vertical="center" wrapText="1"/>
    </xf>
    <xf numFmtId="0" fontId="2" fillId="4" borderId="2" xfId="3" applyFill="1" applyBorder="1" applyAlignment="1">
      <alignment horizontal="center" wrapText="1"/>
    </xf>
    <xf numFmtId="49" fontId="2" fillId="4" borderId="2" xfId="3" applyNumberFormat="1" applyFill="1" applyBorder="1" applyAlignment="1">
      <alignment horizontal="center" vertical="center"/>
    </xf>
    <xf numFmtId="2" fontId="2" fillId="5" borderId="6" xfId="3" applyNumberFormat="1" applyFill="1" applyBorder="1" applyAlignment="1">
      <alignment horizontal="center" vertical="center"/>
    </xf>
    <xf numFmtId="2" fontId="2" fillId="4" borderId="6" xfId="3" applyNumberFormat="1" applyFill="1" applyBorder="1" applyAlignment="1">
      <alignment horizontal="center" vertical="center"/>
    </xf>
    <xf numFmtId="10" fontId="2" fillId="4" borderId="3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2" fontId="2" fillId="0" borderId="19" xfId="3" applyNumberFormat="1" applyBorder="1" applyAlignment="1">
      <alignment horizontal="center" vertical="center"/>
    </xf>
    <xf numFmtId="2" fontId="2" fillId="3" borderId="19" xfId="3" applyNumberFormat="1" applyFill="1" applyBorder="1" applyAlignment="1">
      <alignment horizontal="center" vertical="center"/>
    </xf>
    <xf numFmtId="2" fontId="2" fillId="0" borderId="21" xfId="3" applyNumberFormat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/>
    </xf>
    <xf numFmtId="2" fontId="2" fillId="6" borderId="6" xfId="3" applyNumberFormat="1" applyFill="1" applyBorder="1" applyAlignment="1">
      <alignment horizontal="center" vertical="center"/>
    </xf>
    <xf numFmtId="10" fontId="2" fillId="3" borderId="24" xfId="2" applyNumberFormat="1" applyFont="1" applyFill="1" applyBorder="1" applyAlignment="1">
      <alignment horizontal="center" vertical="center"/>
    </xf>
    <xf numFmtId="10" fontId="2" fillId="5" borderId="24" xfId="2" applyNumberFormat="1" applyFont="1" applyFill="1" applyBorder="1" applyAlignment="1">
      <alignment horizontal="center" vertical="center"/>
    </xf>
    <xf numFmtId="10" fontId="2" fillId="4" borderId="25" xfId="2" applyNumberFormat="1" applyFont="1" applyFill="1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10" fontId="2" fillId="2" borderId="26" xfId="2" applyNumberFormat="1" applyFont="1" applyFill="1" applyBorder="1" applyAlignment="1">
      <alignment horizontal="center" vertical="center"/>
    </xf>
    <xf numFmtId="10" fontId="2" fillId="2" borderId="25" xfId="2" applyNumberFormat="1" applyFont="1" applyFill="1" applyBorder="1" applyAlignment="1">
      <alignment horizontal="center" vertical="center"/>
    </xf>
    <xf numFmtId="10" fontId="2" fillId="3" borderId="26" xfId="2" applyNumberFormat="1" applyFont="1" applyFill="1" applyBorder="1" applyAlignment="1">
      <alignment horizontal="center" vertical="center"/>
    </xf>
    <xf numFmtId="10" fontId="2" fillId="3" borderId="25" xfId="2" applyNumberFormat="1" applyFont="1" applyFill="1" applyBorder="1" applyAlignment="1">
      <alignment horizontal="center" vertical="center"/>
    </xf>
    <xf numFmtId="10" fontId="2" fillId="5" borderId="26" xfId="2" applyNumberFormat="1" applyFont="1" applyFill="1" applyBorder="1" applyAlignment="1">
      <alignment horizontal="center" vertical="center"/>
    </xf>
    <xf numFmtId="10" fontId="2" fillId="5" borderId="25" xfId="2" applyNumberFormat="1" applyFont="1" applyFill="1" applyBorder="1" applyAlignment="1">
      <alignment horizontal="center" vertical="center"/>
    </xf>
    <xf numFmtId="16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2" fillId="3" borderId="20" xfId="3" applyNumberFormat="1" applyFill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 wrapText="1"/>
    </xf>
    <xf numFmtId="0" fontId="2" fillId="0" borderId="2" xfId="3" applyBorder="1" applyAlignment="1">
      <alignment horizontal="center" vertical="center" wrapText="1"/>
    </xf>
    <xf numFmtId="0" fontId="2" fillId="2" borderId="34" xfId="3" applyFill="1" applyBorder="1" applyAlignment="1">
      <alignment horizontal="center" vertical="center" wrapText="1"/>
    </xf>
    <xf numFmtId="0" fontId="2" fillId="0" borderId="34" xfId="3" applyBorder="1" applyAlignment="1">
      <alignment horizontal="center" vertical="center" wrapText="1"/>
    </xf>
    <xf numFmtId="0" fontId="2" fillId="5" borderId="34" xfId="3" applyFill="1" applyBorder="1" applyAlignment="1">
      <alignment horizontal="center" vertical="center" wrapText="1"/>
    </xf>
    <xf numFmtId="0" fontId="2" fillId="4" borderId="35" xfId="3" applyFill="1" applyBorder="1" applyAlignment="1">
      <alignment horizontal="center" vertical="center" wrapText="1"/>
    </xf>
    <xf numFmtId="0" fontId="2" fillId="3" borderId="2" xfId="3" applyFill="1" applyBorder="1" applyAlignment="1">
      <alignment horizontal="center" vertical="center"/>
    </xf>
    <xf numFmtId="0" fontId="2" fillId="3" borderId="3" xfId="3" applyFill="1" applyBorder="1" applyAlignment="1">
      <alignment horizontal="center" vertical="center"/>
    </xf>
    <xf numFmtId="0" fontId="2" fillId="3" borderId="36" xfId="3" applyFill="1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0" fontId="2" fillId="0" borderId="8" xfId="3" applyBorder="1" applyAlignment="1">
      <alignment horizontal="center" vertical="center" wrapText="1"/>
    </xf>
    <xf numFmtId="16" fontId="2" fillId="0" borderId="2" xfId="3" applyNumberFormat="1" applyBorder="1" applyAlignment="1">
      <alignment horizontal="center" vertical="center"/>
    </xf>
    <xf numFmtId="0" fontId="2" fillId="0" borderId="0" xfId="3" applyAlignment="1">
      <alignment horizontal="right" vertical="center"/>
    </xf>
    <xf numFmtId="2" fontId="2" fillId="0" borderId="33" xfId="3" applyNumberFormat="1" applyBorder="1" applyAlignment="1">
      <alignment horizontal="center" vertical="center"/>
    </xf>
    <xf numFmtId="2" fontId="2" fillId="3" borderId="32" xfId="3" applyNumberFormat="1" applyFill="1" applyBorder="1" applyAlignment="1">
      <alignment horizontal="center" vertical="center"/>
    </xf>
    <xf numFmtId="0" fontId="2" fillId="0" borderId="2" xfId="3" applyBorder="1" applyAlignment="1" applyProtection="1">
      <alignment horizontal="center" vertical="center" wrapText="1"/>
      <protection locked="0"/>
    </xf>
    <xf numFmtId="2" fontId="2" fillId="0" borderId="2" xfId="1" applyNumberFormat="1" applyFont="1" applyBorder="1" applyAlignment="1"/>
    <xf numFmtId="2" fontId="2" fillId="3" borderId="2" xfId="1" applyNumberFormat="1" applyFont="1" applyFill="1" applyBorder="1" applyAlignment="1"/>
    <xf numFmtId="0" fontId="2" fillId="3" borderId="37" xfId="3" applyFill="1" applyBorder="1" applyAlignment="1">
      <alignment horizontal="center" vertical="center"/>
    </xf>
    <xf numFmtId="2" fontId="4" fillId="3" borderId="17" xfId="3" applyNumberFormat="1" applyFont="1" applyFill="1" applyBorder="1" applyAlignment="1">
      <alignment horizontal="center" vertical="center"/>
    </xf>
    <xf numFmtId="2" fontId="2" fillId="3" borderId="38" xfId="3" applyNumberFormat="1" applyFill="1" applyBorder="1" applyAlignment="1">
      <alignment horizontal="center" vertical="center"/>
    </xf>
    <xf numFmtId="1" fontId="2" fillId="0" borderId="2" xfId="3" applyNumberFormat="1" applyBorder="1" applyAlignment="1">
      <alignment horizontal="center" vertical="center"/>
    </xf>
    <xf numFmtId="43" fontId="2" fillId="3" borderId="33" xfId="1" applyFont="1" applyFill="1" applyBorder="1" applyAlignment="1">
      <alignment horizontal="center" vertical="center"/>
    </xf>
    <xf numFmtId="43" fontId="2" fillId="3" borderId="32" xfId="1" applyFont="1" applyFill="1" applyBorder="1" applyAlignment="1">
      <alignment horizontal="center" vertical="center"/>
    </xf>
    <xf numFmtId="43" fontId="2" fillId="3" borderId="21" xfId="1" applyFont="1" applyFill="1" applyBorder="1" applyAlignment="1">
      <alignment horizontal="center" vertical="center"/>
    </xf>
    <xf numFmtId="43" fontId="2" fillId="4" borderId="2" xfId="1" applyFont="1" applyFill="1" applyBorder="1" applyAlignment="1" applyProtection="1">
      <alignment horizontal="center" vertical="center"/>
      <protection locked="0"/>
    </xf>
    <xf numFmtId="0" fontId="2" fillId="0" borderId="12" xfId="3" applyBorder="1" applyAlignment="1" applyProtection="1">
      <alignment horizontal="center" vertical="center"/>
      <protection locked="0"/>
    </xf>
    <xf numFmtId="43" fontId="4" fillId="5" borderId="2" xfId="1" applyFont="1" applyFill="1" applyBorder="1" applyAlignment="1" applyProtection="1">
      <alignment horizontal="center" vertical="center"/>
      <protection locked="0"/>
    </xf>
    <xf numFmtId="0" fontId="2" fillId="9" borderId="8" xfId="3" applyFill="1" applyBorder="1" applyAlignment="1">
      <alignment horizontal="center" vertical="center" wrapText="1"/>
    </xf>
    <xf numFmtId="0" fontId="2" fillId="9" borderId="9" xfId="3" applyFill="1" applyBorder="1" applyAlignment="1">
      <alignment horizontal="center" vertical="center" wrapText="1"/>
    </xf>
    <xf numFmtId="0" fontId="2" fillId="9" borderId="10" xfId="3" applyFill="1" applyBorder="1" applyAlignment="1">
      <alignment horizontal="center" vertical="center" wrapText="1"/>
    </xf>
    <xf numFmtId="10" fontId="2" fillId="9" borderId="2" xfId="2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 applyProtection="1">
      <alignment horizontal="center" vertical="center"/>
      <protection locked="0"/>
    </xf>
    <xf numFmtId="2" fontId="2" fillId="9" borderId="2" xfId="1" applyNumberFormat="1" applyFont="1" applyFill="1" applyBorder="1" applyAlignment="1" applyProtection="1">
      <alignment horizontal="center" vertical="center"/>
      <protection locked="0"/>
    </xf>
    <xf numFmtId="2" fontId="2" fillId="5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6" xfId="3" applyNumberFormat="1" applyBorder="1" applyAlignment="1">
      <alignment horizontal="center" vertical="center"/>
    </xf>
    <xf numFmtId="2" fontId="2" fillId="0" borderId="12" xfId="3" applyNumberFormat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/>
    </xf>
    <xf numFmtId="2" fontId="2" fillId="10" borderId="6" xfId="3" applyNumberForma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0" fontId="2" fillId="4" borderId="6" xfId="2" applyNumberFormat="1" applyFont="1" applyFill="1" applyBorder="1" applyAlignment="1">
      <alignment horizontal="center" vertical="center"/>
    </xf>
    <xf numFmtId="2" fontId="4" fillId="6" borderId="6" xfId="3" applyNumberFormat="1" applyFont="1" applyFill="1" applyBorder="1" applyAlignment="1">
      <alignment horizontal="center" vertical="center"/>
    </xf>
    <xf numFmtId="10" fontId="2" fillId="6" borderId="26" xfId="2" applyNumberFormat="1" applyFont="1" applyFill="1" applyBorder="1" applyAlignment="1">
      <alignment horizontal="center" vertical="center"/>
    </xf>
    <xf numFmtId="2" fontId="2" fillId="8" borderId="2" xfId="3" applyNumberFormat="1" applyFill="1" applyBorder="1" applyAlignment="1">
      <alignment horizontal="center" vertical="center"/>
    </xf>
    <xf numFmtId="2" fontId="2" fillId="0" borderId="0" xfId="3" applyNumberFormat="1" applyAlignment="1">
      <alignment horizontal="center" vertical="center"/>
    </xf>
    <xf numFmtId="10" fontId="2" fillId="2" borderId="17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2" fontId="2" fillId="3" borderId="40" xfId="3" applyNumberFormat="1" applyFill="1" applyBorder="1" applyAlignment="1">
      <alignment horizontal="center" vertical="center"/>
    </xf>
    <xf numFmtId="2" fontId="4" fillId="3" borderId="6" xfId="3" applyNumberFormat="1" applyFont="1" applyFill="1" applyBorder="1" applyAlignment="1">
      <alignment horizontal="center" vertical="center" wrapText="1"/>
    </xf>
    <xf numFmtId="2" fontId="2" fillId="0" borderId="40" xfId="1" applyNumberFormat="1" applyFont="1" applyFill="1" applyBorder="1" applyAlignment="1">
      <alignment horizontal="center" vertical="center"/>
    </xf>
    <xf numFmtId="2" fontId="2" fillId="0" borderId="32" xfId="1" applyNumberFormat="1" applyFont="1" applyFill="1" applyBorder="1" applyAlignment="1">
      <alignment horizontal="center" vertical="center"/>
    </xf>
    <xf numFmtId="2" fontId="2" fillId="3" borderId="33" xfId="1" applyNumberFormat="1" applyFont="1" applyFill="1" applyBorder="1" applyAlignment="1">
      <alignment horizontal="center" vertical="center"/>
    </xf>
    <xf numFmtId="2" fontId="4" fillId="9" borderId="6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5" borderId="6" xfId="1" applyNumberFormat="1" applyFont="1" applyFill="1" applyBorder="1" applyAlignment="1" applyProtection="1">
      <alignment horizontal="center" vertical="center"/>
    </xf>
    <xf numFmtId="2" fontId="4" fillId="4" borderId="6" xfId="1" applyNumberFormat="1" applyFont="1" applyFill="1" applyBorder="1" applyAlignment="1" applyProtection="1">
      <alignment horizontal="center" vertical="center"/>
    </xf>
    <xf numFmtId="2" fontId="2" fillId="4" borderId="2" xfId="1" applyNumberFormat="1" applyFont="1" applyFill="1" applyBorder="1" applyAlignment="1" applyProtection="1">
      <alignment horizontal="center" vertical="center"/>
      <protection locked="0"/>
    </xf>
    <xf numFmtId="2" fontId="4" fillId="9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4" fontId="2" fillId="0" borderId="0" xfId="3" applyNumberFormat="1" applyAlignment="1">
      <alignment horizontal="center" vertical="center"/>
    </xf>
    <xf numFmtId="14" fontId="2" fillId="0" borderId="0" xfId="3" applyNumberFormat="1" applyAlignment="1">
      <alignment horizontal="left" vertical="center"/>
    </xf>
    <xf numFmtId="1" fontId="2" fillId="2" borderId="2" xfId="3" applyNumberFormat="1" applyFill="1" applyBorder="1" applyAlignment="1">
      <alignment horizontal="center" vertical="center"/>
    </xf>
    <xf numFmtId="1" fontId="2" fillId="5" borderId="2" xfId="3" applyNumberFormat="1" applyFill="1" applyBorder="1" applyAlignment="1">
      <alignment horizontal="center" vertical="center"/>
    </xf>
    <xf numFmtId="1" fontId="2" fillId="4" borderId="2" xfId="3" applyNumberFormat="1" applyFill="1" applyBorder="1" applyAlignment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2" xfId="3" applyNumberFormat="1" applyBorder="1" applyAlignment="1">
      <alignment horizontal="center" vertical="center"/>
    </xf>
    <xf numFmtId="1" fontId="2" fillId="3" borderId="13" xfId="3" applyNumberFormat="1" applyFill="1" applyBorder="1" applyAlignment="1">
      <alignment horizontal="center" vertical="center"/>
    </xf>
    <xf numFmtId="1" fontId="2" fillId="3" borderId="16" xfId="3" applyNumberFormat="1" applyFill="1" applyBorder="1" applyAlignment="1">
      <alignment horizontal="center" vertical="center"/>
    </xf>
    <xf numFmtId="1" fontId="2" fillId="3" borderId="25" xfId="3" applyNumberForma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10" fontId="2" fillId="3" borderId="6" xfId="2" applyNumberFormat="1" applyFont="1" applyFill="1" applyBorder="1" applyAlignment="1">
      <alignment horizontal="center" vertical="center"/>
    </xf>
    <xf numFmtId="1" fontId="2" fillId="3" borderId="6" xfId="3" applyNumberFormat="1" applyFill="1" applyBorder="1" applyAlignment="1">
      <alignment horizontal="center" vertical="center"/>
    </xf>
    <xf numFmtId="2" fontId="2" fillId="6" borderId="22" xfId="3" applyNumberFormat="1" applyFill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 wrapText="1"/>
    </xf>
    <xf numFmtId="1" fontId="2" fillId="3" borderId="14" xfId="3" applyNumberFormat="1" applyFill="1" applyBorder="1" applyAlignment="1">
      <alignment horizontal="center" vertical="center"/>
    </xf>
    <xf numFmtId="1" fontId="2" fillId="3" borderId="17" xfId="3" applyNumberFormat="1" applyFill="1" applyBorder="1" applyAlignment="1">
      <alignment horizontal="center" vertical="center"/>
    </xf>
    <xf numFmtId="10" fontId="2" fillId="2" borderId="13" xfId="2" applyNumberFormat="1" applyFont="1" applyFill="1" applyBorder="1" applyAlignment="1">
      <alignment horizontal="center" vertical="center"/>
    </xf>
    <xf numFmtId="3" fontId="2" fillId="0" borderId="0" xfId="3" applyNumberFormat="1" applyAlignment="1">
      <alignment horizontal="center" vertical="center"/>
    </xf>
    <xf numFmtId="3" fontId="2" fillId="0" borderId="0" xfId="3" applyNumberFormat="1" applyAlignment="1">
      <alignment horizontal="left" vertical="center"/>
    </xf>
    <xf numFmtId="0" fontId="5" fillId="7" borderId="1" xfId="3" applyFont="1" applyFill="1" applyBorder="1" applyAlignment="1" applyProtection="1">
      <alignment horizontal="left" vertical="center"/>
      <protection locked="0"/>
    </xf>
    <xf numFmtId="0" fontId="2" fillId="2" borderId="13" xfId="3" applyFill="1" applyBorder="1" applyAlignment="1">
      <alignment horizontal="center" vertical="center" wrapText="1"/>
    </xf>
    <xf numFmtId="0" fontId="2" fillId="2" borderId="14" xfId="3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 wrapText="1"/>
    </xf>
    <xf numFmtId="0" fontId="2" fillId="5" borderId="16" xfId="3" applyFill="1" applyBorder="1" applyAlignment="1">
      <alignment horizontal="center" vertical="center" wrapText="1"/>
    </xf>
    <xf numFmtId="0" fontId="2" fillId="5" borderId="14" xfId="3" applyFill="1" applyBorder="1" applyAlignment="1">
      <alignment horizontal="center" vertical="center" wrapText="1"/>
    </xf>
    <xf numFmtId="0" fontId="2" fillId="4" borderId="13" xfId="3" applyFill="1" applyBorder="1" applyAlignment="1">
      <alignment horizontal="center" vertical="center" wrapText="1"/>
    </xf>
    <xf numFmtId="0" fontId="2" fillId="4" borderId="14" xfId="3" applyFill="1" applyBorder="1" applyAlignment="1">
      <alignment horizontal="center" vertical="center" wrapText="1"/>
    </xf>
    <xf numFmtId="0" fontId="2" fillId="4" borderId="17" xfId="3" applyFill="1" applyBorder="1" applyAlignment="1">
      <alignment horizontal="center" vertical="center" wrapText="1"/>
    </xf>
    <xf numFmtId="14" fontId="2" fillId="0" borderId="0" xfId="3" applyNumberFormat="1" applyAlignment="1">
      <alignment horizontal="left" vertical="center"/>
    </xf>
    <xf numFmtId="2" fontId="2" fillId="3" borderId="22" xfId="3" applyNumberFormat="1" applyFill="1" applyBorder="1" applyAlignment="1">
      <alignment horizontal="center" vertical="center" wrapText="1"/>
    </xf>
    <xf numFmtId="2" fontId="2" fillId="3" borderId="33" xfId="3" applyNumberFormat="1" applyFill="1" applyBorder="1" applyAlignment="1">
      <alignment horizontal="center" vertical="center" wrapText="1"/>
    </xf>
    <xf numFmtId="2" fontId="2" fillId="3" borderId="23" xfId="3" applyNumberFormat="1" applyFill="1" applyBorder="1" applyAlignment="1">
      <alignment horizontal="center" vertical="center" wrapText="1"/>
    </xf>
    <xf numFmtId="2" fontId="4" fillId="3" borderId="33" xfId="3" applyNumberFormat="1" applyFont="1" applyFill="1" applyBorder="1" applyAlignment="1">
      <alignment horizontal="center" vertical="center" wrapText="1"/>
    </xf>
    <xf numFmtId="2" fontId="4" fillId="3" borderId="23" xfId="3" applyNumberFormat="1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left" vertical="center"/>
    </xf>
    <xf numFmtId="0" fontId="2" fillId="0" borderId="2" xfId="3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9" borderId="28" xfId="3" applyFill="1" applyBorder="1" applyAlignment="1">
      <alignment horizontal="center" vertical="center" wrapText="1"/>
    </xf>
    <xf numFmtId="0" fontId="2" fillId="9" borderId="27" xfId="3" applyFill="1" applyBorder="1" applyAlignment="1">
      <alignment horizontal="center" vertical="center" wrapText="1"/>
    </xf>
    <xf numFmtId="0" fontId="2" fillId="9" borderId="29" xfId="3" applyFill="1" applyBorder="1" applyAlignment="1">
      <alignment horizontal="center" vertical="center" wrapText="1"/>
    </xf>
    <xf numFmtId="0" fontId="2" fillId="0" borderId="30" xfId="3" applyBorder="1" applyAlignment="1">
      <alignment horizontal="center" vertical="center" wrapText="1"/>
    </xf>
    <xf numFmtId="0" fontId="2" fillId="0" borderId="27" xfId="3" applyBorder="1" applyAlignment="1">
      <alignment horizontal="center" vertical="center" wrapText="1"/>
    </xf>
    <xf numFmtId="0" fontId="2" fillId="0" borderId="29" xfId="3" applyBorder="1" applyAlignment="1">
      <alignment horizontal="center" vertical="center" wrapText="1"/>
    </xf>
    <xf numFmtId="0" fontId="2" fillId="5" borderId="15" xfId="3" applyFill="1" applyBorder="1" applyAlignment="1">
      <alignment horizontal="center" vertical="center" wrapText="1"/>
    </xf>
    <xf numFmtId="0" fontId="2" fillId="4" borderId="30" xfId="3" applyFill="1" applyBorder="1" applyAlignment="1">
      <alignment horizontal="center" vertical="center" wrapText="1"/>
    </xf>
    <xf numFmtId="0" fontId="2" fillId="4" borderId="27" xfId="3" applyFill="1" applyBorder="1" applyAlignment="1">
      <alignment horizontal="center" vertical="center" wrapText="1"/>
    </xf>
    <xf numFmtId="0" fontId="2" fillId="4" borderId="31" xfId="3" applyFill="1" applyBorder="1" applyAlignment="1">
      <alignment horizontal="center" vertical="center" wrapText="1"/>
    </xf>
    <xf numFmtId="0" fontId="2" fillId="0" borderId="28" xfId="3" applyBorder="1" applyAlignment="1">
      <alignment horizontal="center" vertical="center"/>
    </xf>
    <xf numFmtId="0" fontId="2" fillId="0" borderId="27" xfId="3" applyBorder="1" applyAlignment="1">
      <alignment horizontal="center" vertical="center"/>
    </xf>
    <xf numFmtId="0" fontId="2" fillId="0" borderId="31" xfId="3" applyBorder="1" applyAlignment="1">
      <alignment horizontal="center" vertical="center"/>
    </xf>
    <xf numFmtId="2" fontId="2" fillId="3" borderId="39" xfId="3" applyNumberFormat="1" applyFill="1" applyBorder="1" applyAlignment="1">
      <alignment horizontal="center" vertical="center" wrapText="1"/>
    </xf>
    <xf numFmtId="14" fontId="2" fillId="0" borderId="1" xfId="3" applyNumberFormat="1" applyBorder="1" applyAlignment="1">
      <alignment horizontal="center" vertical="center"/>
    </xf>
    <xf numFmtId="0" fontId="2" fillId="0" borderId="2" xfId="3" applyBorder="1" applyAlignment="1" applyProtection="1">
      <alignment horizontal="center" vertical="center" wrapText="1"/>
      <protection locked="0"/>
    </xf>
    <xf numFmtId="0" fontId="2" fillId="0" borderId="8" xfId="3" applyBorder="1" applyAlignment="1">
      <alignment horizontal="center" vertical="center" wrapText="1"/>
    </xf>
  </cellXfs>
  <cellStyles count="4">
    <cellStyle name="Komma" xfId="1" builtinId="3"/>
    <cellStyle name="Normal 2" xfId="3" xr:uid="{00000000-0005-0000-0000-000001000000}"/>
    <cellStyle name="Prozent" xfId="2" builtinId="5"/>
    <cellStyle name="Standard" xfId="0" builtinId="0"/>
  </cellStyles>
  <dxfs count="206"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867D"/>
      <color rgb="FFFFFFCC"/>
      <color rgb="FFFF6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0</xdr:row>
      <xdr:rowOff>47625</xdr:rowOff>
    </xdr:from>
    <xdr:to>
      <xdr:col>15</xdr:col>
      <xdr:colOff>172618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2125" y="47625"/>
          <a:ext cx="73459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76201</xdr:colOff>
      <xdr:row>0</xdr:row>
      <xdr:rowOff>28575</xdr:rowOff>
    </xdr:from>
    <xdr:to>
      <xdr:col>22</xdr:col>
      <xdr:colOff>400049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1" y="28575"/>
          <a:ext cx="7239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76201</xdr:colOff>
      <xdr:row>0</xdr:row>
      <xdr:rowOff>28575</xdr:rowOff>
    </xdr:from>
    <xdr:to>
      <xdr:col>22</xdr:col>
      <xdr:colOff>400050</xdr:colOff>
      <xdr:row>0</xdr:row>
      <xdr:rowOff>742950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3D49FE-9DDB-2E43-8D07-49ABB0C6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66901" y="28575"/>
          <a:ext cx="78104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0"/>
  <sheetViews>
    <sheetView zoomScale="150" zoomScaleNormal="150" workbookViewId="0">
      <selection activeCell="D1" sqref="D1:M1"/>
    </sheetView>
  </sheetViews>
  <sheetFormatPr baseColWidth="10" defaultColWidth="9" defaultRowHeight="15" x14ac:dyDescent="0.25"/>
  <cols>
    <col min="1" max="1" width="18.85546875" customWidth="1"/>
    <col min="2" max="2" width="10.28515625" customWidth="1"/>
    <col min="3" max="3" width="10.28515625" bestFit="1" customWidth="1"/>
    <col min="4" max="5" width="9.28515625" bestFit="1" customWidth="1"/>
    <col min="6" max="6" width="10" bestFit="1" customWidth="1"/>
    <col min="7" max="14" width="9.28515625" bestFit="1" customWidth="1"/>
  </cols>
  <sheetData>
    <row r="1" spans="1:26" s="4" customFormat="1" ht="63.75" customHeight="1" thickBot="1" x14ac:dyDescent="0.25">
      <c r="B1" s="38" t="s">
        <v>0</v>
      </c>
      <c r="C1" s="38"/>
      <c r="D1" s="137" t="s">
        <v>84</v>
      </c>
      <c r="E1" s="137"/>
      <c r="F1" s="137"/>
      <c r="G1" s="137"/>
      <c r="H1" s="137"/>
      <c r="I1" s="137"/>
      <c r="J1" s="137"/>
      <c r="K1" s="137"/>
      <c r="L1" s="137"/>
      <c r="M1" s="13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5"/>
    </row>
    <row r="2" spans="1:26" s="4" customFormat="1" ht="10.5" customHeight="1" x14ac:dyDescent="0.2">
      <c r="B2" s="1"/>
      <c r="C2" s="1"/>
      <c r="D2" s="1"/>
      <c r="E2" s="1"/>
      <c r="F2" s="1"/>
      <c r="G2" s="1"/>
      <c r="H2" s="2"/>
      <c r="I2" s="5"/>
      <c r="J2" s="2"/>
      <c r="K2" s="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thickBot="1" x14ac:dyDescent="0.3">
      <c r="K3" s="116" t="s">
        <v>71</v>
      </c>
      <c r="L3" s="135">
        <v>5000</v>
      </c>
      <c r="M3" s="118">
        <v>44427</v>
      </c>
      <c r="N3" s="149">
        <f ca="1">TODAY()</f>
        <v>45010</v>
      </c>
      <c r="O3" s="149"/>
    </row>
    <row r="4" spans="1:26" ht="15.75" thickBot="1" x14ac:dyDescent="0.3">
      <c r="C4" s="138" t="s">
        <v>58</v>
      </c>
      <c r="D4" s="139"/>
      <c r="E4" s="140"/>
      <c r="F4" s="141" t="s">
        <v>3</v>
      </c>
      <c r="G4" s="142"/>
      <c r="H4" s="143"/>
      <c r="I4" s="144" t="s">
        <v>4</v>
      </c>
      <c r="J4" s="145"/>
      <c r="K4" s="145"/>
      <c r="L4" s="146" t="s">
        <v>59</v>
      </c>
      <c r="M4" s="147"/>
      <c r="N4" s="148"/>
    </row>
    <row r="5" spans="1:26" ht="16.5" thickBot="1" x14ac:dyDescent="0.3">
      <c r="A5" s="56" t="s">
        <v>50</v>
      </c>
      <c r="B5" s="40" t="s">
        <v>37</v>
      </c>
      <c r="C5" s="43">
        <f>'2 DBSV 3D Waldrunde'!J34</f>
        <v>490</v>
      </c>
      <c r="D5" s="43">
        <f>'2 DBSV 3D Waldrunde'!K34</f>
        <v>490</v>
      </c>
      <c r="E5" s="48">
        <f>'2 DBSV 3D Waldrunde'!L34</f>
        <v>1</v>
      </c>
      <c r="F5" s="43">
        <f>'2 DBSV 3D Waldrunde'!M34</f>
        <v>630</v>
      </c>
      <c r="G5" s="99">
        <f>'2 DBSV 3D Waldrunde'!N34</f>
        <v>630</v>
      </c>
      <c r="H5" s="48">
        <f>'2 DBSV 3D Waldrunde'!O34</f>
        <v>1</v>
      </c>
      <c r="I5" s="35">
        <f>'2 DBSV 3D Waldrunde'!P34</f>
        <v>840</v>
      </c>
      <c r="J5" s="35">
        <f>'2 DBSV 3D Waldrunde'!Q34</f>
        <v>840</v>
      </c>
      <c r="K5" s="48">
        <f>'2 DBSV 3D Waldrunde'!R34</f>
        <v>1</v>
      </c>
      <c r="L5" s="36">
        <f>'2 DBSV 3D Waldrunde'!S34</f>
        <v>980</v>
      </c>
      <c r="M5" s="36">
        <f>'2 DBSV 3D Waldrunde'!T34</f>
        <v>980</v>
      </c>
      <c r="N5" s="98">
        <f>'2 DBSV 3D Waldrunde'!U34</f>
        <v>1</v>
      </c>
      <c r="O5" s="97"/>
    </row>
    <row r="6" spans="1:26" ht="15.75" customHeight="1" x14ac:dyDescent="0.25">
      <c r="B6" s="57" t="s">
        <v>63</v>
      </c>
      <c r="C6" s="39">
        <f>'2 DBSV 3D Waldrunde'!J35</f>
        <v>210</v>
      </c>
      <c r="D6" s="150" t="s">
        <v>44</v>
      </c>
      <c r="E6" s="151" t="s">
        <v>70</v>
      </c>
      <c r="F6" s="40">
        <f>'2 DBSV 3D Waldrunde'!M35</f>
        <v>315</v>
      </c>
      <c r="G6" s="150" t="s">
        <v>44</v>
      </c>
      <c r="H6" s="151" t="s">
        <v>70</v>
      </c>
      <c r="I6" s="40">
        <f>'2 DBSV 3D Waldrunde'!P35</f>
        <v>315</v>
      </c>
      <c r="J6" s="150" t="s">
        <v>44</v>
      </c>
      <c r="K6" s="151" t="s">
        <v>70</v>
      </c>
      <c r="L6" s="40">
        <f>'2 DBSV 3D Waldrunde'!S35</f>
        <v>315</v>
      </c>
      <c r="M6" s="150" t="s">
        <v>44</v>
      </c>
      <c r="N6" s="151" t="s">
        <v>70</v>
      </c>
    </row>
    <row r="7" spans="1:26" ht="21.75" customHeight="1" x14ac:dyDescent="0.25">
      <c r="B7" s="57" t="s">
        <v>83</v>
      </c>
      <c r="C7" s="71">
        <f>'2 DBSV 3D Waldrunde'!J36</f>
        <v>343</v>
      </c>
      <c r="D7" s="151"/>
      <c r="E7" s="153"/>
      <c r="F7" s="71">
        <f>'2 DBSV 3D Waldrunde'!M36</f>
        <v>441</v>
      </c>
      <c r="G7" s="151"/>
      <c r="H7" s="153"/>
      <c r="I7" s="71">
        <f>'2 DBSV 3D Waldrunde'!P36</f>
        <v>588</v>
      </c>
      <c r="J7" s="151"/>
      <c r="K7" s="153"/>
      <c r="L7" s="71">
        <f>'2 DBSV 3D Waldrunde'!S36</f>
        <v>686</v>
      </c>
      <c r="M7" s="151"/>
      <c r="N7" s="153"/>
    </row>
    <row r="8" spans="1:26" ht="29.25" customHeight="1" thickBot="1" x14ac:dyDescent="0.3">
      <c r="B8" s="57" t="s">
        <v>64</v>
      </c>
      <c r="C8" s="41">
        <f>'2 DBSV 3D Waldrunde'!J37</f>
        <v>490</v>
      </c>
      <c r="D8" s="152"/>
      <c r="E8" s="154"/>
      <c r="F8" s="42">
        <f>'2 DBSV 3D Waldrunde'!M37</f>
        <v>630</v>
      </c>
      <c r="G8" s="152"/>
      <c r="H8" s="154"/>
      <c r="I8" s="42">
        <f>'2 DBSV 3D Waldrunde'!P37</f>
        <v>840</v>
      </c>
      <c r="J8" s="152"/>
      <c r="K8" s="154"/>
      <c r="L8" s="42">
        <f>'2 DBSV 3D Waldrunde'!S37</f>
        <v>980</v>
      </c>
      <c r="M8" s="152"/>
      <c r="N8" s="154"/>
    </row>
    <row r="9" spans="1:26" ht="26.25" thickBot="1" x14ac:dyDescent="0.3">
      <c r="B9" s="58" t="s">
        <v>38</v>
      </c>
      <c r="C9" s="48">
        <f>'2 DBSV 3D Waldrunde'!J38</f>
        <v>1</v>
      </c>
      <c r="D9" s="48">
        <f>'2 DBSV 3D Waldrunde'!K38</f>
        <v>1</v>
      </c>
      <c r="E9" s="132">
        <f>'2 DBSV 3D Waldrunde'!L38</f>
        <v>0</v>
      </c>
      <c r="F9" s="48">
        <f>'2 DBSV 3D Waldrunde'!M38</f>
        <v>1</v>
      </c>
      <c r="G9" s="48">
        <f>'2 DBSV 3D Waldrunde'!N38</f>
        <v>1</v>
      </c>
      <c r="H9" s="132">
        <f>'2 DBSV 3D Waldrunde'!O38</f>
        <v>0</v>
      </c>
      <c r="I9" s="48">
        <f>'2 DBSV 3D Waldrunde'!P38</f>
        <v>1</v>
      </c>
      <c r="J9" s="48">
        <f>'2 DBSV 3D Waldrunde'!Q38</f>
        <v>1</v>
      </c>
      <c r="K9" s="132">
        <f>'2 DBSV 3D Waldrunde'!R38</f>
        <v>0</v>
      </c>
      <c r="L9" s="48">
        <f>'2 DBSV 3D Waldrunde'!S38</f>
        <v>1</v>
      </c>
      <c r="M9" s="134">
        <f>'2 DBSV 3D Waldrunde'!T38</f>
        <v>1</v>
      </c>
      <c r="N9" s="129">
        <f>'2 DBSV 3D Waldrunde'!U38</f>
        <v>0</v>
      </c>
    </row>
    <row r="10" spans="1:26" ht="6" customHeight="1" thickBot="1" x14ac:dyDescent="0.3"/>
    <row r="11" spans="1:26" ht="16.5" thickBot="1" x14ac:dyDescent="0.3">
      <c r="A11" s="56" t="s">
        <v>51</v>
      </c>
      <c r="B11" s="40" t="s">
        <v>37</v>
      </c>
      <c r="C11" s="43">
        <f>'3 DBSV 3D Jagdrunde'!J34</f>
        <v>490</v>
      </c>
      <c r="D11" s="43">
        <f>'3 DBSV 3D Jagdrunde'!K34</f>
        <v>490</v>
      </c>
      <c r="E11" s="48">
        <f>'3 DBSV 3D Jagdrunde'!L34</f>
        <v>1</v>
      </c>
      <c r="F11" s="95">
        <f>'3 DBSV 3D Jagdrunde'!M34</f>
        <v>630</v>
      </c>
      <c r="G11" s="95">
        <f>'3 DBSV 3D Jagdrunde'!N34</f>
        <v>630</v>
      </c>
      <c r="H11" s="100">
        <f>'3 DBSV 3D Jagdrunde'!O34</f>
        <v>1</v>
      </c>
      <c r="I11" s="96">
        <f>'3 DBSV 3D Jagdrunde'!P34</f>
        <v>840</v>
      </c>
      <c r="J11" s="96">
        <f>'3 DBSV 3D Jagdrunde'!Q34</f>
        <v>840</v>
      </c>
      <c r="K11" s="100">
        <f>'3 DBSV 3D Jagdrunde'!R34</f>
        <v>1</v>
      </c>
      <c r="L11" s="36">
        <f>'3 DBSV 3D Jagdrunde'!S34</f>
        <v>980</v>
      </c>
      <c r="M11" s="36">
        <f>'3 DBSV 3D Jagdrunde'!T34</f>
        <v>980</v>
      </c>
      <c r="N11" s="48">
        <f>'3 DBSV 3D Jagdrunde'!U34</f>
        <v>1</v>
      </c>
    </row>
    <row r="12" spans="1:26" ht="15.75" customHeight="1" thickBot="1" x14ac:dyDescent="0.3">
      <c r="B12" s="57" t="s">
        <v>63</v>
      </c>
      <c r="C12" s="43">
        <f>'3 DBSV 3D Jagdrunde'!J35</f>
        <v>210</v>
      </c>
      <c r="D12" s="150" t="s">
        <v>44</v>
      </c>
      <c r="E12" s="151" t="s">
        <v>70</v>
      </c>
      <c r="F12" s="43">
        <f>'3 DBSV 3D Jagdrunde'!M35</f>
        <v>315</v>
      </c>
      <c r="G12" s="150" t="s">
        <v>44</v>
      </c>
      <c r="H12" s="151" t="s">
        <v>70</v>
      </c>
      <c r="I12" s="43">
        <f>'3 DBSV 3D Jagdrunde'!P35</f>
        <v>315</v>
      </c>
      <c r="J12" s="150" t="s">
        <v>44</v>
      </c>
      <c r="K12" s="151" t="s">
        <v>70</v>
      </c>
      <c r="L12" s="43">
        <f>'3 DBSV 3D Jagdrunde'!S35</f>
        <v>315</v>
      </c>
      <c r="M12" s="150" t="s">
        <v>44</v>
      </c>
      <c r="N12" s="151" t="s">
        <v>70</v>
      </c>
    </row>
    <row r="13" spans="1:26" ht="23.25" customHeight="1" thickBot="1" x14ac:dyDescent="0.3">
      <c r="B13" s="57" t="s">
        <v>83</v>
      </c>
      <c r="C13" s="71">
        <f>'3 DBSV 3D Jagdrunde'!J36</f>
        <v>343</v>
      </c>
      <c r="D13" s="151"/>
      <c r="E13" s="153"/>
      <c r="F13" s="71">
        <f>'3 DBSV 3D Jagdrunde'!M36</f>
        <v>441</v>
      </c>
      <c r="G13" s="151"/>
      <c r="H13" s="153"/>
      <c r="I13" s="71">
        <f>'3 DBSV 3D Jagdrunde'!P36</f>
        <v>588</v>
      </c>
      <c r="J13" s="151"/>
      <c r="K13" s="153"/>
      <c r="L13" s="71">
        <f>'3 DBSV 3D Jagdrunde'!S36</f>
        <v>686</v>
      </c>
      <c r="M13" s="151"/>
      <c r="N13" s="153"/>
    </row>
    <row r="14" spans="1:26" ht="31.5" customHeight="1" thickBot="1" x14ac:dyDescent="0.3">
      <c r="B14" s="105" t="s">
        <v>64</v>
      </c>
      <c r="C14" s="130">
        <f>'3 DBSV 3D Jagdrunde'!J37</f>
        <v>490</v>
      </c>
      <c r="D14" s="151"/>
      <c r="E14" s="153"/>
      <c r="F14" s="130">
        <f>'3 DBSV 3D Jagdrunde'!M37</f>
        <v>630</v>
      </c>
      <c r="G14" s="151"/>
      <c r="H14" s="153"/>
      <c r="I14" s="130">
        <f>'3 DBSV 3D Jagdrunde'!P37</f>
        <v>840</v>
      </c>
      <c r="J14" s="151"/>
      <c r="K14" s="153"/>
      <c r="L14" s="130">
        <f>'3 DBSV 3D Jagdrunde'!S37</f>
        <v>980</v>
      </c>
      <c r="M14" s="151"/>
      <c r="N14" s="153"/>
    </row>
    <row r="15" spans="1:26" ht="26.25" thickBot="1" x14ac:dyDescent="0.3">
      <c r="B15" s="131" t="s">
        <v>38</v>
      </c>
      <c r="C15" s="48">
        <f>'3 DBSV 3D Jagdrunde'!J38</f>
        <v>1</v>
      </c>
      <c r="D15" s="48">
        <f>'3 DBSV 3D Jagdrunde'!K38</f>
        <v>1</v>
      </c>
      <c r="E15" s="132">
        <f>'3 DBSV 3D Jagdrunde'!L38</f>
        <v>0</v>
      </c>
      <c r="F15" s="48">
        <f>'3 DBSV 3D Jagdrunde'!M38</f>
        <v>1</v>
      </c>
      <c r="G15" s="48">
        <f>'3 DBSV 3D Jagdrunde'!N38</f>
        <v>1</v>
      </c>
      <c r="H15" s="132">
        <f>'3 DBSV 3D Jagdrunde'!O38</f>
        <v>0</v>
      </c>
      <c r="I15" s="48">
        <f>'3 DBSV 3D Jagdrunde'!P38</f>
        <v>1</v>
      </c>
      <c r="J15" s="48">
        <f>'3 DBSV 3D Jagdrunde'!Q38</f>
        <v>1</v>
      </c>
      <c r="K15" s="132">
        <f>'3 DBSV 3D Jagdrunde'!R38</f>
        <v>0</v>
      </c>
      <c r="L15" s="48">
        <f>'3 DBSV 3D Jagdrunde'!S38</f>
        <v>1</v>
      </c>
      <c r="M15" s="48">
        <f>'3 DBSV 3D Jagdrunde'!T38</f>
        <v>1</v>
      </c>
      <c r="N15" s="133">
        <f>'3 DBSV 3D Jagdrunde'!U38</f>
        <v>0</v>
      </c>
    </row>
    <row r="20" spans="6:6" x14ac:dyDescent="0.25">
      <c r="F20" s="102"/>
    </row>
  </sheetData>
  <sheetProtection algorithmName="SHA-512" hashValue="y6J57Li85srMdUOyMFKNCuRDc+y5pUEmLONjphjQadE2CZxoJxSOgj+m3XrWg//L0Hs+3/bt9wyHgpQheFUJ2w==" saltValue="r2gk88LvKPAIYhVzf+yVOg==" spinCount="100000" sheet="1" objects="1" scenarios="1" selectLockedCells="1"/>
  <mergeCells count="22">
    <mergeCell ref="D12:D14"/>
    <mergeCell ref="E12:E14"/>
    <mergeCell ref="G12:G14"/>
    <mergeCell ref="H12:H14"/>
    <mergeCell ref="J12:J14"/>
    <mergeCell ref="D6:D8"/>
    <mergeCell ref="E6:E8"/>
    <mergeCell ref="G6:G8"/>
    <mergeCell ref="H6:H8"/>
    <mergeCell ref="J6:J8"/>
    <mergeCell ref="M6:M8"/>
    <mergeCell ref="N6:N8"/>
    <mergeCell ref="K12:K14"/>
    <mergeCell ref="M12:M14"/>
    <mergeCell ref="N12:N14"/>
    <mergeCell ref="K6:K8"/>
    <mergeCell ref="D1:M1"/>
    <mergeCell ref="C4:E4"/>
    <mergeCell ref="F4:H4"/>
    <mergeCell ref="I4:K4"/>
    <mergeCell ref="L4:N4"/>
    <mergeCell ref="N3:O3"/>
  </mergeCells>
  <conditionalFormatting sqref="C15:D15">
    <cfRule type="cellIs" dxfId="205" priority="128" stopIfTrue="1" operator="between">
      <formula>1.2502</formula>
      <formula>9995</formula>
    </cfRule>
    <cfRule type="dataBar" priority="13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{5ACDF433-9E26-6242-B8BE-EC3764EC0E7F}</x14:id>
        </ext>
      </extLst>
    </cfRule>
    <cfRule type="cellIs" dxfId="204" priority="131" operator="between">
      <formula>1.001</formula>
      <formula>1.2501</formula>
    </cfRule>
  </conditionalFormatting>
  <conditionalFormatting sqref="F15:G15">
    <cfRule type="cellIs" dxfId="203" priority="124" stopIfTrue="1" operator="between">
      <formula>1.2502</formula>
      <formula>9995</formula>
    </cfRule>
    <cfRule type="dataBar" priority="12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{EB414301-12B3-9642-AD34-36B95D8DB2BE}</x14:id>
        </ext>
      </extLst>
    </cfRule>
    <cfRule type="cellIs" dxfId="202" priority="127" operator="between">
      <formula>1.001</formula>
      <formula>1.2501</formula>
    </cfRule>
  </conditionalFormatting>
  <conditionalFormatting sqref="I15:J15">
    <cfRule type="cellIs" dxfId="201" priority="120" stopIfTrue="1" operator="between">
      <formula>1.2502</formula>
      <formula>9995</formula>
    </cfRule>
    <cfRule type="dataBar" priority="12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{2A58D9DE-3C32-5142-AF25-8171F5249CF9}</x14:id>
        </ext>
      </extLst>
    </cfRule>
    <cfRule type="cellIs" dxfId="200" priority="123" operator="between">
      <formula>1.001</formula>
      <formula>1.2501</formula>
    </cfRule>
  </conditionalFormatting>
  <conditionalFormatting sqref="L15:M15">
    <cfRule type="cellIs" dxfId="199" priority="116" stopIfTrue="1" operator="between">
      <formula>1.2502</formula>
      <formula>9995</formula>
    </cfRule>
    <cfRule type="dataBar" priority="11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{04036471-3063-824F-B5FE-8B9761331671}</x14:id>
        </ext>
      </extLst>
    </cfRule>
    <cfRule type="cellIs" dxfId="198" priority="119" operator="between">
      <formula>1.001</formula>
      <formula>1.2501</formula>
    </cfRule>
  </conditionalFormatting>
  <conditionalFormatting sqref="C9:D9">
    <cfRule type="cellIs" dxfId="197" priority="112" stopIfTrue="1" operator="between">
      <formula>1.2502</formula>
      <formula>9995</formula>
    </cfRule>
    <cfRule type="dataBar" priority="11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{4B052495-BAE0-A240-9EA2-74A5BD9841EA}</x14:id>
        </ext>
      </extLst>
    </cfRule>
    <cfRule type="cellIs" dxfId="196" priority="115" operator="between">
      <formula>1.001</formula>
      <formula>1.2501</formula>
    </cfRule>
  </conditionalFormatting>
  <conditionalFormatting sqref="F9:G9">
    <cfRule type="cellIs" dxfId="195" priority="108" stopIfTrue="1" operator="between">
      <formula>1.2502</formula>
      <formula>9995</formula>
    </cfRule>
    <cfRule type="dataBar" priority="11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{51D3F00A-93CA-6A48-9C9D-3B76E1E18CE0}</x14:id>
        </ext>
      </extLst>
    </cfRule>
    <cfRule type="cellIs" dxfId="194" priority="111" operator="between">
      <formula>1.001</formula>
      <formula>1.2501</formula>
    </cfRule>
  </conditionalFormatting>
  <conditionalFormatting sqref="I9:J9">
    <cfRule type="cellIs" dxfId="193" priority="104" stopIfTrue="1" operator="between">
      <formula>1.2502</formula>
      <formula>9995</formula>
    </cfRule>
    <cfRule type="dataBar" priority="10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{D0CC055C-6B29-804F-81F0-1AB9EEC08083}</x14:id>
        </ext>
      </extLst>
    </cfRule>
    <cfRule type="cellIs" dxfId="192" priority="107" operator="between">
      <formula>1.001</formula>
      <formula>1.2501</formula>
    </cfRule>
  </conditionalFormatting>
  <conditionalFormatting sqref="L9:M9">
    <cfRule type="cellIs" dxfId="191" priority="100" stopIfTrue="1" operator="between">
      <formula>1.2502</formula>
      <formula>9995</formula>
    </cfRule>
    <cfRule type="dataBar" priority="10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{D8A41F74-042D-BD46-BCFF-53F044063243}</x14:id>
        </ext>
      </extLst>
    </cfRule>
    <cfRule type="cellIs" dxfId="190" priority="103" operator="between">
      <formula>1.001</formula>
      <formula>1.2501</formula>
    </cfRule>
  </conditionalFormatting>
  <conditionalFormatting sqref="E5">
    <cfRule type="cellIs" dxfId="189" priority="96" stopIfTrue="1" operator="between">
      <formula>1.2502</formula>
      <formula>9995</formula>
    </cfRule>
    <cfRule type="dataBar" priority="9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{F4AD17EB-C2DF-CE49-A79E-A91243E06901}</x14:id>
        </ext>
      </extLst>
    </cfRule>
    <cfRule type="cellIs" dxfId="188" priority="99" operator="between">
      <formula>1.001</formula>
      <formula>1.2501</formula>
    </cfRule>
  </conditionalFormatting>
  <conditionalFormatting sqref="N5:O5">
    <cfRule type="cellIs" dxfId="187" priority="88" stopIfTrue="1" operator="between">
      <formula>1.2502</formula>
      <formula>9995</formula>
    </cfRule>
    <cfRule type="dataBar" priority="9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{6AC6B725-3DCD-3146-BEBC-04EA5698F8C7}</x14:id>
        </ext>
      </extLst>
    </cfRule>
    <cfRule type="cellIs" dxfId="186" priority="91" operator="between">
      <formula>1.001</formula>
      <formula>1.2501</formula>
    </cfRule>
  </conditionalFormatting>
  <conditionalFormatting sqref="K5">
    <cfRule type="cellIs" dxfId="185" priority="80" stopIfTrue="1" operator="between">
      <formula>1.2502</formula>
      <formula>9995</formula>
    </cfRule>
    <cfRule type="dataBar" priority="8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{9C470E66-53EB-404A-BB5C-752AD4D0B5D4}</x14:id>
        </ext>
      </extLst>
    </cfRule>
    <cfRule type="cellIs" dxfId="184" priority="83" operator="between">
      <formula>1.001</formula>
      <formula>1.2501</formula>
    </cfRule>
  </conditionalFormatting>
  <conditionalFormatting sqref="H5">
    <cfRule type="cellIs" dxfId="183" priority="76" stopIfTrue="1" operator="between">
      <formula>1.2502</formula>
      <formula>9995</formula>
    </cfRule>
    <cfRule type="dataBar" priority="7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{AFB2C51B-2720-1040-A201-43A3E6C09054}</x14:id>
        </ext>
      </extLst>
    </cfRule>
    <cfRule type="cellIs" dxfId="182" priority="79" operator="between">
      <formula>1.001</formula>
      <formula>1.2501</formula>
    </cfRule>
  </conditionalFormatting>
  <conditionalFormatting sqref="E11">
    <cfRule type="cellIs" dxfId="181" priority="72" stopIfTrue="1" operator="between">
      <formula>1.2502</formula>
      <formula>9995</formula>
    </cfRule>
    <cfRule type="dataBar" priority="7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{71B2B4C3-3A54-784F-B614-1B2C3A75F3FA}</x14:id>
        </ext>
      </extLst>
    </cfRule>
    <cfRule type="cellIs" dxfId="180" priority="75" operator="between">
      <formula>1.001</formula>
      <formula>1.2501</formula>
    </cfRule>
  </conditionalFormatting>
  <conditionalFormatting sqref="H11">
    <cfRule type="cellIs" dxfId="179" priority="68" stopIfTrue="1" operator="between">
      <formula>1.2502</formula>
      <formula>9995</formula>
    </cfRule>
    <cfRule type="dataBar" priority="7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{D13126EE-15E0-E149-8A50-3DA431B7E51B}</x14:id>
        </ext>
      </extLst>
    </cfRule>
    <cfRule type="cellIs" dxfId="178" priority="71" operator="between">
      <formula>1.001</formula>
      <formula>1.2501</formula>
    </cfRule>
  </conditionalFormatting>
  <conditionalFormatting sqref="N11">
    <cfRule type="cellIs" dxfId="177" priority="60" stopIfTrue="1" operator="between">
      <formula>1.2502</formula>
      <formula>9995</formula>
    </cfRule>
    <cfRule type="dataBar" priority="6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{D153EB91-AA1F-BB4C-B4F7-488AFABBF2A0}</x14:id>
        </ext>
      </extLst>
    </cfRule>
    <cfRule type="cellIs" dxfId="176" priority="63" operator="between">
      <formula>1.001</formula>
      <formula>1.2501</formula>
    </cfRule>
  </conditionalFormatting>
  <conditionalFormatting sqref="K11">
    <cfRule type="cellIs" dxfId="175" priority="56" stopIfTrue="1" operator="between">
      <formula>1.2502</formula>
      <formula>9995</formula>
    </cfRule>
    <cfRule type="dataBar" priority="5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{96DB7D66-4F80-8A4A-BE79-A52E40B78C84}</x14:id>
        </ext>
      </extLst>
    </cfRule>
    <cfRule type="cellIs" dxfId="174" priority="59" operator="between">
      <formula>1.001</formula>
      <formula>1.2501</formula>
    </cfRule>
  </conditionalFormatting>
  <conditionalFormatting sqref="C13">
    <cfRule type="expression" dxfId="173" priority="54">
      <formula>OR($C$5&lt;#REF!,$D$5&lt;#REF!)</formula>
    </cfRule>
    <cfRule type="expression" dxfId="172" priority="55">
      <formula>OR($C$5&gt;#REF!,$D$5&gt;#REF!)</formula>
    </cfRule>
  </conditionalFormatting>
  <conditionalFormatting sqref="F13">
    <cfRule type="expression" dxfId="171" priority="52">
      <formula>OR($F$11&lt;#REF!,$G$11&lt;#REF!)</formula>
    </cfRule>
    <cfRule type="expression" dxfId="170" priority="53">
      <formula>OR($F$11&gt;#REF!,$G$11&gt;#REF!)</formula>
    </cfRule>
  </conditionalFormatting>
  <conditionalFormatting sqref="I13">
    <cfRule type="expression" dxfId="169" priority="43">
      <formula>OR($I$11&lt;#REF!,$J$11&lt;#REF!)</formula>
    </cfRule>
    <cfRule type="expression" dxfId="168" priority="44">
      <formula>OR($I$11&gt;#REF!,$J$11&gt;#REF!)</formula>
    </cfRule>
  </conditionalFormatting>
  <conditionalFormatting sqref="L13">
    <cfRule type="expression" dxfId="167" priority="40">
      <formula>OR($L$11&lt;#REF!,$M$11&lt;#REF!)</formula>
    </cfRule>
    <cfRule type="expression" dxfId="166" priority="41">
      <formula>OR($L$11&gt;#REF!,$M$11&gt;#REF!)</formula>
    </cfRule>
  </conditionalFormatting>
  <conditionalFormatting sqref="E9">
    <cfRule type="cellIs" dxfId="165" priority="38" stopIfTrue="1" operator="greaterThan">
      <formula>3</formula>
    </cfRule>
    <cfRule type="cellIs" dxfId="164" priority="39" operator="greaterThanOrEqual">
      <formula>1</formula>
    </cfRule>
  </conditionalFormatting>
  <conditionalFormatting sqref="H9">
    <cfRule type="cellIs" dxfId="163" priority="23" stopIfTrue="1" operator="greaterThan">
      <formula>3</formula>
    </cfRule>
    <cfRule type="cellIs" dxfId="162" priority="24" operator="greaterThanOrEqual">
      <formula>1</formula>
    </cfRule>
  </conditionalFormatting>
  <conditionalFormatting sqref="K9">
    <cfRule type="cellIs" dxfId="161" priority="17" stopIfTrue="1" operator="greaterThan">
      <formula>3</formula>
    </cfRule>
    <cfRule type="cellIs" dxfId="160" priority="18" operator="greaterThanOrEqual">
      <formula>1</formula>
    </cfRule>
  </conditionalFormatting>
  <conditionalFormatting sqref="N9">
    <cfRule type="cellIs" dxfId="159" priority="14" stopIfTrue="1" operator="greaterThan">
      <formula>3</formula>
    </cfRule>
    <cfRule type="cellIs" dxfId="158" priority="15" operator="greaterThanOrEqual">
      <formula>1</formula>
    </cfRule>
  </conditionalFormatting>
  <conditionalFormatting sqref="N15">
    <cfRule type="cellIs" dxfId="157" priority="11" stopIfTrue="1" operator="greaterThan">
      <formula>3</formula>
    </cfRule>
    <cfRule type="cellIs" dxfId="156" priority="12" operator="greaterThanOrEqual">
      <formula>1</formula>
    </cfRule>
  </conditionalFormatting>
  <conditionalFormatting sqref="E15">
    <cfRule type="cellIs" dxfId="155" priority="8" stopIfTrue="1" operator="greaterThan">
      <formula>3</formula>
    </cfRule>
    <cfRule type="cellIs" dxfId="154" priority="9" operator="greaterThanOrEqual">
      <formula>1</formula>
    </cfRule>
  </conditionalFormatting>
  <conditionalFormatting sqref="H15">
    <cfRule type="cellIs" dxfId="153" priority="5" stopIfTrue="1" operator="greaterThan">
      <formula>3</formula>
    </cfRule>
    <cfRule type="cellIs" dxfId="152" priority="6" operator="greaterThanOrEqual">
      <formula>1</formula>
    </cfRule>
  </conditionalFormatting>
  <conditionalFormatting sqref="K15">
    <cfRule type="cellIs" dxfId="151" priority="2" stopIfTrue="1" operator="greaterThan">
      <formula>3</formula>
    </cfRule>
    <cfRule type="cellIs" dxfId="150" priority="3" operator="greaterThanOrEqual">
      <formula>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CDF433-9E26-6242-B8BE-EC3764EC0E7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C15:D15</xm:sqref>
        </x14:conditionalFormatting>
        <x14:conditionalFormatting xmlns:xm="http://schemas.microsoft.com/office/excel/2006/main">
          <x14:cfRule type="dataBar" id="{EB414301-12B3-9642-AD34-36B95D8DB2B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F15:G15</xm:sqref>
        </x14:conditionalFormatting>
        <x14:conditionalFormatting xmlns:xm="http://schemas.microsoft.com/office/excel/2006/main">
          <x14:cfRule type="dataBar" id="{2A58D9DE-3C32-5142-AF25-8171F5249CF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I15:J15</xm:sqref>
        </x14:conditionalFormatting>
        <x14:conditionalFormatting xmlns:xm="http://schemas.microsoft.com/office/excel/2006/main">
          <x14:cfRule type="dataBar" id="{04036471-3063-824F-B5FE-8B976133167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L15:M15</xm:sqref>
        </x14:conditionalFormatting>
        <x14:conditionalFormatting xmlns:xm="http://schemas.microsoft.com/office/excel/2006/main">
          <x14:cfRule type="dataBar" id="{4B052495-BAE0-A240-9EA2-74A5BD9841E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C9:D9</xm:sqref>
        </x14:conditionalFormatting>
        <x14:conditionalFormatting xmlns:xm="http://schemas.microsoft.com/office/excel/2006/main">
          <x14:cfRule type="dataBar" id="{51D3F00A-93CA-6A48-9C9D-3B76E1E18CE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F9:G9</xm:sqref>
        </x14:conditionalFormatting>
        <x14:conditionalFormatting xmlns:xm="http://schemas.microsoft.com/office/excel/2006/main">
          <x14:cfRule type="dataBar" id="{D0CC055C-6B29-804F-81F0-1AB9EEC0808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I9:J9</xm:sqref>
        </x14:conditionalFormatting>
        <x14:conditionalFormatting xmlns:xm="http://schemas.microsoft.com/office/excel/2006/main">
          <x14:cfRule type="dataBar" id="{D8A41F74-042D-BD46-BCFF-53F04406324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L9:M9</xm:sqref>
        </x14:conditionalFormatting>
        <x14:conditionalFormatting xmlns:xm="http://schemas.microsoft.com/office/excel/2006/main">
          <x14:cfRule type="dataBar" id="{F4AD17EB-C2DF-CE49-A79E-A91243E0690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6AC6B725-3DCD-3146-BEBC-04EA5698F8C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N5:O5</xm:sqref>
        </x14:conditionalFormatting>
        <x14:conditionalFormatting xmlns:xm="http://schemas.microsoft.com/office/excel/2006/main">
          <x14:cfRule type="dataBar" id="{9C470E66-53EB-404A-BB5C-752AD4D0B5D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AFB2C51B-2720-1040-A201-43A3E6C0905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H5</xm:sqref>
        </x14:conditionalFormatting>
        <x14:conditionalFormatting xmlns:xm="http://schemas.microsoft.com/office/excel/2006/main">
          <x14:cfRule type="dataBar" id="{71B2B4C3-3A54-784F-B614-1B2C3A75F3F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D13126EE-15E0-E149-8A50-3DA431B7E51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D153EB91-AA1F-BB4C-B4F7-488AFABBF2A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N11</xm:sqref>
        </x14:conditionalFormatting>
        <x14:conditionalFormatting xmlns:xm="http://schemas.microsoft.com/office/excel/2006/main">
          <x14:cfRule type="dataBar" id="{96DB7D66-4F80-8A4A-BE79-A52E40B78C8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expression" priority="146" id="{00000000-000E-0000-0000-00005B000000}">
            <xm:f>OR($C$5&lt;'2 DBSV 3D Waldrunde'!$J$36,$D$5&lt;'2 DBSV 3D Waldrunde'!$J$36)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7" id="{00000000-000E-0000-0000-00005C000000}">
            <xm:f>OR($C$5&gt;'2 DBSV 3D Waldrunde'!$J$36,$D$5&gt;'2 DBSV 3D Waldrunde'!$J$36)</xm:f>
            <x14:dxf>
              <fill>
                <patternFill>
                  <bgColor rgb="FF00B05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44" id="{00000000-000E-0000-0000-000059000000}">
            <xm:f>OR($F$5&lt;'2 DBSV 3D Waldrunde'!$M$36,$G$5&lt;'2 DBSV 3D Waldrunde'!$M$36)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5" id="{00000000-000E-0000-0000-00005A000000}">
            <xm:f>OR($F$5&gt;'2 DBSV 3D Waldrunde'!$M$36,$G$5&gt;'2 DBSV 3D Waldrunde'!$M$36)</xm:f>
            <x14:dxf>
              <fill>
                <patternFill>
                  <bgColor rgb="FF00B05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142" id="{00000000-000E-0000-0000-000057000000}">
            <xm:f>OR($I$5&lt;'2 DBSV 3D Waldrunde'!$P$36,$J$5&lt;'2 DBSV 3D Waldrunde'!$P$36)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3" id="{00000000-000E-0000-0000-000058000000}">
            <xm:f>OR($I$5&gt;'2 DBSV 3D Waldrunde'!$P$36,$J$5&gt;'2 DBSV 3D Waldrunde'!$P$36)</xm:f>
            <x14:dxf>
              <fill>
                <patternFill>
                  <bgColor rgb="FF00B050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140" id="{00000000-000E-0000-0000-000055000000}">
            <xm:f>OR($L$5&lt;'2 DBSV 3D Waldrunde'!$S$36,$M$5&lt;'2 DBSV 3D Waldrunde'!$S$36)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1" id="{00000000-000E-0000-0000-000056000000}">
            <xm:f>OR($L$5&gt;'2 DBSV 3D Waldrunde'!$S$36,$M$5&gt;'2 DBSV 3D Waldrunde'!$S$36)</xm:f>
            <x14:dxf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iconSet" priority="129" id="{C3AF0B3A-E595-364A-A97D-FE0936EBC801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C15:D15</xm:sqref>
        </x14:conditionalFormatting>
        <x14:conditionalFormatting xmlns:xm="http://schemas.microsoft.com/office/excel/2006/main">
          <x14:cfRule type="iconSet" priority="125" id="{73E9413E-6D1B-154C-8E33-18E9C6C36E1E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F15:G15</xm:sqref>
        </x14:conditionalFormatting>
        <x14:conditionalFormatting xmlns:xm="http://schemas.microsoft.com/office/excel/2006/main">
          <x14:cfRule type="iconSet" priority="121" id="{1F305464-8CCE-1F4A-BA46-B9D8599DDB47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I15:J15</xm:sqref>
        </x14:conditionalFormatting>
        <x14:conditionalFormatting xmlns:xm="http://schemas.microsoft.com/office/excel/2006/main">
          <x14:cfRule type="iconSet" priority="117" id="{567D3E46-0AF7-FB44-9CEA-A571BF88C36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L15:M15</xm:sqref>
        </x14:conditionalFormatting>
        <x14:conditionalFormatting xmlns:xm="http://schemas.microsoft.com/office/excel/2006/main">
          <x14:cfRule type="iconSet" priority="113" id="{7E30C172-E567-3E4D-8DE2-E51AD642A72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C9:D9</xm:sqref>
        </x14:conditionalFormatting>
        <x14:conditionalFormatting xmlns:xm="http://schemas.microsoft.com/office/excel/2006/main">
          <x14:cfRule type="iconSet" priority="109" id="{D053C985-898C-274B-B3FB-08B676639D3B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F9:G9</xm:sqref>
        </x14:conditionalFormatting>
        <x14:conditionalFormatting xmlns:xm="http://schemas.microsoft.com/office/excel/2006/main">
          <x14:cfRule type="iconSet" priority="105" id="{C224830C-31F7-8B44-A84F-895E465D854E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I9:J9</xm:sqref>
        </x14:conditionalFormatting>
        <x14:conditionalFormatting xmlns:xm="http://schemas.microsoft.com/office/excel/2006/main">
          <x14:cfRule type="iconSet" priority="101" id="{39DC3D95-504E-974B-9318-D936E3FF539B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L9:M9</xm:sqref>
        </x14:conditionalFormatting>
        <x14:conditionalFormatting xmlns:xm="http://schemas.microsoft.com/office/excel/2006/main">
          <x14:cfRule type="iconSet" priority="97" id="{FAEA77EE-FFAD-604C-A7C5-9E7842BDD70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E0DE9C06-9ABC-124D-A380-9104654F33A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N5:O5</xm:sqref>
        </x14:conditionalFormatting>
        <x14:conditionalFormatting xmlns:xm="http://schemas.microsoft.com/office/excel/2006/main">
          <x14:cfRule type="iconSet" priority="81" id="{3B20DC91-12AC-5E46-94AE-A988A61D347F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K5</xm:sqref>
        </x14:conditionalFormatting>
        <x14:conditionalFormatting xmlns:xm="http://schemas.microsoft.com/office/excel/2006/main">
          <x14:cfRule type="iconSet" priority="77" id="{5A8FC1E1-56C5-C740-8EE4-0623C5C7E0C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H5</xm:sqref>
        </x14:conditionalFormatting>
        <x14:conditionalFormatting xmlns:xm="http://schemas.microsoft.com/office/excel/2006/main">
          <x14:cfRule type="iconSet" priority="73" id="{5A7673B3-D6F2-2841-B6E3-158C59D537C9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E11</xm:sqref>
        </x14:conditionalFormatting>
        <x14:conditionalFormatting xmlns:xm="http://schemas.microsoft.com/office/excel/2006/main">
          <x14:cfRule type="iconSet" priority="69" id="{42BC16AD-16F2-4D4B-BEE2-16BAC16F6C5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H11</xm:sqref>
        </x14:conditionalFormatting>
        <x14:conditionalFormatting xmlns:xm="http://schemas.microsoft.com/office/excel/2006/main">
          <x14:cfRule type="iconSet" priority="61" id="{29460202-8D1A-9642-B777-8CBD9CC3E92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N11</xm:sqref>
        </x14:conditionalFormatting>
        <x14:conditionalFormatting xmlns:xm="http://schemas.microsoft.com/office/excel/2006/main">
          <x14:cfRule type="iconSet" priority="57" id="{BFD10BCD-90FF-B045-838D-0923F79EEBD3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K11</xm:sqref>
        </x14:conditionalFormatting>
        <x14:conditionalFormatting xmlns:xm="http://schemas.microsoft.com/office/excel/2006/main">
          <x14:cfRule type="iconSet" priority="25" id="{21CA418B-6965-7C4A-9174-5A2B6F631E72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E9</xm:sqref>
        </x14:conditionalFormatting>
        <x14:conditionalFormatting xmlns:xm="http://schemas.microsoft.com/office/excel/2006/main">
          <x14:cfRule type="iconSet" priority="22" id="{0DC9FAB6-91CB-C946-B8BA-9ADCB6618EA8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H9</xm:sqref>
        </x14:conditionalFormatting>
        <x14:conditionalFormatting xmlns:xm="http://schemas.microsoft.com/office/excel/2006/main">
          <x14:cfRule type="iconSet" priority="16" id="{C7A79375-E4A0-AB4F-81C3-5956D17E920F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K9</xm:sqref>
        </x14:conditionalFormatting>
        <x14:conditionalFormatting xmlns:xm="http://schemas.microsoft.com/office/excel/2006/main">
          <x14:cfRule type="iconSet" priority="13" id="{C1E9BF78-2622-FB47-923C-30AC30E0427A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N9</xm:sqref>
        </x14:conditionalFormatting>
        <x14:conditionalFormatting xmlns:xm="http://schemas.microsoft.com/office/excel/2006/main">
          <x14:cfRule type="iconSet" priority="10" id="{3B7E927C-5C0C-0F46-B3D4-2532E3CE3E5B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N15</xm:sqref>
        </x14:conditionalFormatting>
        <x14:conditionalFormatting xmlns:xm="http://schemas.microsoft.com/office/excel/2006/main">
          <x14:cfRule type="iconSet" priority="7" id="{81EE204A-E8ED-6145-A199-71FF825782AE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E15</xm:sqref>
        </x14:conditionalFormatting>
        <x14:conditionalFormatting xmlns:xm="http://schemas.microsoft.com/office/excel/2006/main">
          <x14:cfRule type="iconSet" priority="4" id="{6788BA23-E3E3-B845-A674-8A5056148388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H15</xm:sqref>
        </x14:conditionalFormatting>
        <x14:conditionalFormatting xmlns:xm="http://schemas.microsoft.com/office/excel/2006/main">
          <x14:cfRule type="iconSet" priority="1" id="{7AAF25B9-BF50-B047-BAB7-02A15D0264B6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58"/>
  <sheetViews>
    <sheetView topLeftCell="B1" zoomScaleNormal="100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P5" sqref="P5"/>
    </sheetView>
  </sheetViews>
  <sheetFormatPr baseColWidth="10" defaultColWidth="9" defaultRowHeight="12.75" x14ac:dyDescent="0.2"/>
  <cols>
    <col min="1" max="1" width="5.42578125" style="4" customWidth="1"/>
    <col min="2" max="2" width="4.42578125" style="5" customWidth="1"/>
    <col min="3" max="3" width="10.42578125" style="5" customWidth="1"/>
    <col min="4" max="6" width="4.42578125" style="5" customWidth="1"/>
    <col min="7" max="7" width="4.7109375" style="5" bestFit="1" customWidth="1"/>
    <col min="8" max="9" width="9.7109375" style="5" customWidth="1"/>
    <col min="10" max="10" width="10" style="5" bestFit="1" customWidth="1"/>
    <col min="11" max="11" width="11.42578125" style="5" bestFit="1" customWidth="1"/>
    <col min="12" max="12" width="11.42578125" style="5" customWidth="1"/>
    <col min="13" max="13" width="11.140625" style="5" bestFit="1" customWidth="1"/>
    <col min="14" max="14" width="11.42578125" style="5" bestFit="1" customWidth="1"/>
    <col min="15" max="15" width="10.7109375" style="5" customWidth="1"/>
    <col min="16" max="16" width="11.140625" style="5" bestFit="1" customWidth="1"/>
    <col min="17" max="17" width="11.42578125" style="5" bestFit="1" customWidth="1"/>
    <col min="18" max="18" width="10.7109375" style="5" customWidth="1"/>
    <col min="19" max="19" width="11.140625" style="5" bestFit="1" customWidth="1"/>
    <col min="20" max="20" width="11.42578125" style="5" bestFit="1" customWidth="1"/>
    <col min="21" max="21" width="10.28515625" style="5" customWidth="1"/>
    <col min="22" max="22" width="6" style="5" customWidth="1"/>
    <col min="23" max="23" width="8" style="5" bestFit="1" customWidth="1"/>
    <col min="24" max="27" width="5.7109375" style="5" customWidth="1"/>
    <col min="28" max="32" width="5.7109375" style="4" customWidth="1"/>
    <col min="33" max="16384" width="9" style="4"/>
  </cols>
  <sheetData>
    <row r="1" spans="2:27" ht="61.5" customHeight="1" thickBot="1" x14ac:dyDescent="0.25">
      <c r="B1" s="38" t="s">
        <v>0</v>
      </c>
      <c r="C1" s="38"/>
      <c r="D1" s="38"/>
      <c r="E1" s="155" t="str">
        <f>'1 Ergebnisvergleich 3D 28'!D1</f>
        <v>2023 DBSV 3D Runde -- auf Basis der neuen Entfernungen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3"/>
      <c r="T1" s="3"/>
      <c r="U1" s="3"/>
      <c r="V1" s="3"/>
      <c r="W1" s="3"/>
      <c r="X1" s="3"/>
      <c r="Y1" s="3"/>
    </row>
    <row r="2" spans="2:27" ht="11.25" customHeight="1" x14ac:dyDescent="0.2">
      <c r="B2" s="1"/>
      <c r="C2" s="1"/>
      <c r="D2" s="1"/>
      <c r="E2" s="1"/>
      <c r="F2" s="1"/>
      <c r="G2" s="1"/>
      <c r="H2" s="1"/>
      <c r="I2" s="2"/>
      <c r="K2" s="2"/>
      <c r="L2" s="2"/>
      <c r="M2" s="2"/>
      <c r="N2" s="2"/>
      <c r="O2" s="2"/>
    </row>
    <row r="3" spans="2:27" ht="15.75" customHeight="1" thickBot="1" x14ac:dyDescent="0.25">
      <c r="B3" s="1"/>
      <c r="C3" s="1" t="s">
        <v>82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U3" s="70" t="s">
        <v>60</v>
      </c>
      <c r="V3" s="136">
        <f>'1 Ergebnisvergleich 3D 28'!L3</f>
        <v>5000</v>
      </c>
      <c r="W3" s="117">
        <f>'1 Ergebnisvergleich 3D 28'!M3</f>
        <v>44427</v>
      </c>
      <c r="X3" s="174">
        <f ca="1">TODAY()</f>
        <v>45010</v>
      </c>
      <c r="Y3" s="174"/>
    </row>
    <row r="4" spans="2:27" ht="32.25" customHeight="1" thickBot="1" x14ac:dyDescent="0.25">
      <c r="B4" s="13"/>
      <c r="C4" s="13"/>
      <c r="D4" s="13"/>
      <c r="E4" s="13"/>
      <c r="F4" s="13"/>
      <c r="G4" s="13"/>
      <c r="H4" s="13"/>
      <c r="I4" s="13"/>
      <c r="J4" s="160" t="s">
        <v>58</v>
      </c>
      <c r="K4" s="161"/>
      <c r="L4" s="162"/>
      <c r="M4" s="163" t="s">
        <v>3</v>
      </c>
      <c r="N4" s="164"/>
      <c r="O4" s="165"/>
      <c r="P4" s="144" t="s">
        <v>4</v>
      </c>
      <c r="Q4" s="145"/>
      <c r="R4" s="166"/>
      <c r="S4" s="167" t="s">
        <v>59</v>
      </c>
      <c r="T4" s="168"/>
      <c r="U4" s="169"/>
      <c r="V4" s="170" t="s">
        <v>39</v>
      </c>
      <c r="W4" s="171"/>
      <c r="X4" s="171"/>
      <c r="Y4" s="172"/>
      <c r="Z4" s="4"/>
      <c r="AA4" s="4"/>
    </row>
    <row r="5" spans="2:27" ht="17.25" customHeight="1" x14ac:dyDescent="0.2">
      <c r="B5" s="20" t="s">
        <v>13</v>
      </c>
      <c r="C5" s="176" t="s">
        <v>1</v>
      </c>
      <c r="D5" s="176"/>
      <c r="E5" s="176"/>
      <c r="F5" s="176"/>
      <c r="G5" s="176"/>
      <c r="H5" s="68" t="s">
        <v>65</v>
      </c>
      <c r="I5" s="68" t="s">
        <v>9</v>
      </c>
      <c r="J5" s="86" t="s">
        <v>10</v>
      </c>
      <c r="K5" s="87" t="s">
        <v>11</v>
      </c>
      <c r="L5" s="88" t="s">
        <v>12</v>
      </c>
      <c r="M5" s="21" t="s">
        <v>10</v>
      </c>
      <c r="N5" s="22" t="s">
        <v>11</v>
      </c>
      <c r="O5" s="23" t="s">
        <v>12</v>
      </c>
      <c r="P5" s="85" t="s">
        <v>10</v>
      </c>
      <c r="Q5" s="25" t="s">
        <v>11</v>
      </c>
      <c r="R5" s="25" t="s">
        <v>12</v>
      </c>
      <c r="S5" s="30" t="s">
        <v>10</v>
      </c>
      <c r="T5" s="30" t="s">
        <v>11</v>
      </c>
      <c r="U5" s="31" t="s">
        <v>12</v>
      </c>
      <c r="V5" s="60" t="s">
        <v>40</v>
      </c>
      <c r="W5" s="61" t="s">
        <v>41</v>
      </c>
      <c r="X5" s="62" t="s">
        <v>43</v>
      </c>
      <c r="Y5" s="63" t="s">
        <v>42</v>
      </c>
      <c r="Z5" s="4"/>
      <c r="AA5" s="4"/>
    </row>
    <row r="6" spans="2:27" ht="20.100000000000001" customHeight="1" x14ac:dyDescent="0.2">
      <c r="B6" s="84">
        <v>1</v>
      </c>
      <c r="C6" s="175" t="s">
        <v>72</v>
      </c>
      <c r="D6" s="175"/>
      <c r="E6" s="175"/>
      <c r="F6" s="175"/>
      <c r="G6" s="175"/>
      <c r="H6" s="73">
        <v>310</v>
      </c>
      <c r="I6" s="79">
        <f t="shared" ref="I6:I33" si="0">IF(H6&lt;$H$45,4,(IF(H6&lt;$H$44,3,(IF(H6&lt;$H$43,2,(IF(H6&gt;$H$42,1,99)))))))</f>
        <v>1</v>
      </c>
      <c r="J6" s="115">
        <v>25</v>
      </c>
      <c r="K6" s="91">
        <v>0</v>
      </c>
      <c r="L6" s="89">
        <f t="shared" ref="L6:L33" si="1">IF(I6=1,(J6/$K$42),(IF(I6=2,(J6)/$K$43,(IF(I6=3,(J6)/$K$44,(IF(I6=4,(J6)/$K$45,99)))))))*V6</f>
        <v>1</v>
      </c>
      <c r="M6" s="122">
        <v>30</v>
      </c>
      <c r="N6" s="90">
        <v>0</v>
      </c>
      <c r="O6" s="24">
        <f t="shared" ref="O6:O33" si="2">IF(I6=1,(M6)/$N$42,(IF(I6=2,(M6)/$N$43,(IF(I6=3,(M6)/$N$44,(IF(I6=4,(M6)/$N$45,99)))))))*W6</f>
        <v>1</v>
      </c>
      <c r="P6" s="85">
        <v>40</v>
      </c>
      <c r="Q6" s="92">
        <v>0</v>
      </c>
      <c r="R6" s="26">
        <f t="shared" ref="R6:R33" si="3">IF(I6=1,(P6)/$Q$42,(IF(I6=2,(P6)/$Q$43,(IF(I6=3,(P6)/$Q$44,(IF(I6=4,(P6)/$Q$45,99)))))))*X6</f>
        <v>1</v>
      </c>
      <c r="S6" s="83">
        <v>45</v>
      </c>
      <c r="T6" s="114">
        <v>0</v>
      </c>
      <c r="U6" s="37">
        <f t="shared" ref="U6:U33" si="4">IF(I6=1,(S6)/$T$42,(IF(I6=2,(S6)/$T$43,(IF(I6=3,(S6)/$T$44,(IF(I6=4,(S6)/$T$45,99)))))))*Y6</f>
        <v>1</v>
      </c>
      <c r="V6" s="94">
        <f>TAN(ABS(K6)*3.14/360)+1</f>
        <v>1</v>
      </c>
      <c r="W6" s="94">
        <f>TAN(ABS(N6)*3.14/360)+1</f>
        <v>1</v>
      </c>
      <c r="X6" s="94">
        <f>TAN(ABS(Q6)*3.14/360)+1</f>
        <v>1</v>
      </c>
      <c r="Y6" s="94">
        <f>TAN(ABS(T6)*3.14/360)+1</f>
        <v>1</v>
      </c>
      <c r="Z6" s="4"/>
      <c r="AA6" s="4"/>
    </row>
    <row r="7" spans="2:27" ht="20.100000000000001" customHeight="1" x14ac:dyDescent="0.2">
      <c r="B7" s="84">
        <v>2</v>
      </c>
      <c r="C7" s="175" t="s">
        <v>72</v>
      </c>
      <c r="D7" s="175"/>
      <c r="E7" s="175"/>
      <c r="F7" s="175"/>
      <c r="G7" s="175"/>
      <c r="H7" s="73">
        <v>240</v>
      </c>
      <c r="I7" s="79">
        <f t="shared" si="0"/>
        <v>2</v>
      </c>
      <c r="J7" s="115">
        <v>20</v>
      </c>
      <c r="K7" s="91">
        <v>0</v>
      </c>
      <c r="L7" s="89">
        <f t="shared" si="1"/>
        <v>1</v>
      </c>
      <c r="M7" s="122">
        <v>25</v>
      </c>
      <c r="N7" s="90">
        <v>0</v>
      </c>
      <c r="O7" s="24">
        <f t="shared" si="2"/>
        <v>1</v>
      </c>
      <c r="P7" s="85">
        <v>35</v>
      </c>
      <c r="Q7" s="92">
        <v>0</v>
      </c>
      <c r="R7" s="26">
        <f t="shared" si="3"/>
        <v>1</v>
      </c>
      <c r="S7" s="83">
        <v>40</v>
      </c>
      <c r="T7" s="114">
        <v>0</v>
      </c>
      <c r="U7" s="37">
        <f t="shared" si="4"/>
        <v>1</v>
      </c>
      <c r="V7" s="94">
        <f t="shared" ref="V7:V33" si="5">TAN(ABS(K7)*3.14/360)+1</f>
        <v>1</v>
      </c>
      <c r="W7" s="94">
        <f t="shared" ref="W7:W33" si="6">TAN(ABS(N7)*3.14/360)+1</f>
        <v>1</v>
      </c>
      <c r="X7" s="94">
        <f t="shared" ref="X7:X33" si="7">TAN(ABS(Q7)*3.14/360)+1</f>
        <v>1</v>
      </c>
      <c r="Y7" s="94">
        <f t="shared" ref="Y7:Y33" si="8">TAN(ABS(T7)*3.14/360)+1</f>
        <v>1</v>
      </c>
      <c r="Z7" s="4"/>
      <c r="AA7" s="4"/>
    </row>
    <row r="8" spans="2:27" ht="20.100000000000001" customHeight="1" x14ac:dyDescent="0.2">
      <c r="B8" s="84">
        <v>3</v>
      </c>
      <c r="C8" s="175" t="s">
        <v>72</v>
      </c>
      <c r="D8" s="175"/>
      <c r="E8" s="175"/>
      <c r="F8" s="175"/>
      <c r="G8" s="175"/>
      <c r="H8" s="73">
        <v>190</v>
      </c>
      <c r="I8" s="79">
        <f t="shared" si="0"/>
        <v>3</v>
      </c>
      <c r="J8" s="115">
        <v>15</v>
      </c>
      <c r="K8" s="91">
        <v>0</v>
      </c>
      <c r="L8" s="89">
        <f t="shared" si="1"/>
        <v>1</v>
      </c>
      <c r="M8" s="122">
        <v>20</v>
      </c>
      <c r="N8" s="90">
        <v>0</v>
      </c>
      <c r="O8" s="24">
        <f t="shared" si="2"/>
        <v>1</v>
      </c>
      <c r="P8" s="85">
        <v>30</v>
      </c>
      <c r="Q8" s="92">
        <v>0</v>
      </c>
      <c r="R8" s="26">
        <f t="shared" si="3"/>
        <v>1</v>
      </c>
      <c r="S8" s="83">
        <v>35</v>
      </c>
      <c r="T8" s="114">
        <v>0</v>
      </c>
      <c r="U8" s="37">
        <f t="shared" si="4"/>
        <v>1</v>
      </c>
      <c r="V8" s="94">
        <f t="shared" si="5"/>
        <v>1</v>
      </c>
      <c r="W8" s="94">
        <f t="shared" si="6"/>
        <v>1</v>
      </c>
      <c r="X8" s="94">
        <f t="shared" si="7"/>
        <v>1</v>
      </c>
      <c r="Y8" s="94">
        <f t="shared" si="8"/>
        <v>1</v>
      </c>
      <c r="Z8" s="4"/>
      <c r="AA8" s="4"/>
    </row>
    <row r="9" spans="2:27" ht="20.100000000000001" customHeight="1" x14ac:dyDescent="0.2">
      <c r="B9" s="84">
        <v>4</v>
      </c>
      <c r="C9" s="175" t="s">
        <v>72</v>
      </c>
      <c r="D9" s="175"/>
      <c r="E9" s="175"/>
      <c r="F9" s="175"/>
      <c r="G9" s="175"/>
      <c r="H9" s="73">
        <v>140</v>
      </c>
      <c r="I9" s="79">
        <f t="shared" si="0"/>
        <v>4</v>
      </c>
      <c r="J9" s="115">
        <v>10</v>
      </c>
      <c r="K9" s="91">
        <v>0</v>
      </c>
      <c r="L9" s="89">
        <f t="shared" si="1"/>
        <v>1</v>
      </c>
      <c r="M9" s="122">
        <v>15</v>
      </c>
      <c r="N9" s="90">
        <v>0</v>
      </c>
      <c r="O9" s="24">
        <f t="shared" si="2"/>
        <v>1</v>
      </c>
      <c r="P9" s="85">
        <v>15</v>
      </c>
      <c r="Q9" s="92">
        <v>0</v>
      </c>
      <c r="R9" s="26">
        <f t="shared" si="3"/>
        <v>1</v>
      </c>
      <c r="S9" s="83">
        <v>20</v>
      </c>
      <c r="T9" s="114">
        <v>0</v>
      </c>
      <c r="U9" s="37">
        <f t="shared" si="4"/>
        <v>1</v>
      </c>
      <c r="V9" s="94">
        <f t="shared" si="5"/>
        <v>1</v>
      </c>
      <c r="W9" s="94">
        <f t="shared" si="6"/>
        <v>1</v>
      </c>
      <c r="X9" s="94">
        <f t="shared" si="7"/>
        <v>1</v>
      </c>
      <c r="Y9" s="94">
        <f t="shared" si="8"/>
        <v>1</v>
      </c>
      <c r="Z9" s="4"/>
      <c r="AA9" s="4"/>
    </row>
    <row r="10" spans="2:27" ht="20.100000000000001" customHeight="1" x14ac:dyDescent="0.2">
      <c r="B10" s="84">
        <v>5</v>
      </c>
      <c r="C10" s="175" t="s">
        <v>74</v>
      </c>
      <c r="D10" s="175"/>
      <c r="E10" s="175"/>
      <c r="F10" s="175"/>
      <c r="G10" s="175"/>
      <c r="H10" s="73">
        <v>320</v>
      </c>
      <c r="I10" s="79">
        <f t="shared" si="0"/>
        <v>1</v>
      </c>
      <c r="J10" s="115">
        <v>25</v>
      </c>
      <c r="K10" s="91">
        <v>0</v>
      </c>
      <c r="L10" s="89">
        <f t="shared" si="1"/>
        <v>1</v>
      </c>
      <c r="M10" s="122">
        <v>30</v>
      </c>
      <c r="N10" s="90">
        <v>0</v>
      </c>
      <c r="O10" s="24">
        <f t="shared" si="2"/>
        <v>1</v>
      </c>
      <c r="P10" s="85">
        <v>40</v>
      </c>
      <c r="Q10" s="92">
        <v>0</v>
      </c>
      <c r="R10" s="26">
        <f t="shared" si="3"/>
        <v>1</v>
      </c>
      <c r="S10" s="83">
        <v>45</v>
      </c>
      <c r="T10" s="114">
        <v>0</v>
      </c>
      <c r="U10" s="37">
        <f t="shared" si="4"/>
        <v>1</v>
      </c>
      <c r="V10" s="94">
        <f t="shared" si="5"/>
        <v>1</v>
      </c>
      <c r="W10" s="94">
        <f t="shared" si="6"/>
        <v>1</v>
      </c>
      <c r="X10" s="94">
        <f t="shared" si="7"/>
        <v>1</v>
      </c>
      <c r="Y10" s="94">
        <f t="shared" si="8"/>
        <v>1</v>
      </c>
      <c r="Z10" s="4"/>
      <c r="AA10" s="4"/>
    </row>
    <row r="11" spans="2:27" ht="20.100000000000001" customHeight="1" x14ac:dyDescent="0.2">
      <c r="B11" s="84">
        <v>6</v>
      </c>
      <c r="C11" s="175" t="s">
        <v>75</v>
      </c>
      <c r="D11" s="175"/>
      <c r="E11" s="175"/>
      <c r="F11" s="175"/>
      <c r="G11" s="175"/>
      <c r="H11" s="73">
        <v>240</v>
      </c>
      <c r="I11" s="79">
        <f t="shared" si="0"/>
        <v>2</v>
      </c>
      <c r="J11" s="115">
        <v>20</v>
      </c>
      <c r="K11" s="91">
        <v>0</v>
      </c>
      <c r="L11" s="89">
        <f t="shared" si="1"/>
        <v>1</v>
      </c>
      <c r="M11" s="122">
        <v>25</v>
      </c>
      <c r="N11" s="90">
        <v>0</v>
      </c>
      <c r="O11" s="24">
        <f t="shared" si="2"/>
        <v>1</v>
      </c>
      <c r="P11" s="85">
        <v>35</v>
      </c>
      <c r="Q11" s="92">
        <v>0</v>
      </c>
      <c r="R11" s="26">
        <f t="shared" si="3"/>
        <v>1</v>
      </c>
      <c r="S11" s="83">
        <v>40</v>
      </c>
      <c r="T11" s="114">
        <v>0</v>
      </c>
      <c r="U11" s="37">
        <f t="shared" si="4"/>
        <v>1</v>
      </c>
      <c r="V11" s="94">
        <f t="shared" si="5"/>
        <v>1</v>
      </c>
      <c r="W11" s="94">
        <f t="shared" si="6"/>
        <v>1</v>
      </c>
      <c r="X11" s="94">
        <f t="shared" si="7"/>
        <v>1</v>
      </c>
      <c r="Y11" s="94">
        <f t="shared" si="8"/>
        <v>1</v>
      </c>
      <c r="Z11" s="4"/>
      <c r="AA11" s="4"/>
    </row>
    <row r="12" spans="2:27" ht="20.100000000000001" customHeight="1" x14ac:dyDescent="0.2">
      <c r="B12" s="84">
        <v>7</v>
      </c>
      <c r="C12" s="175" t="s">
        <v>76</v>
      </c>
      <c r="D12" s="175"/>
      <c r="E12" s="175"/>
      <c r="F12" s="175"/>
      <c r="G12" s="175"/>
      <c r="H12" s="73">
        <v>190</v>
      </c>
      <c r="I12" s="79">
        <f t="shared" si="0"/>
        <v>3</v>
      </c>
      <c r="J12" s="115">
        <v>15</v>
      </c>
      <c r="K12" s="91">
        <v>0</v>
      </c>
      <c r="L12" s="89">
        <f t="shared" si="1"/>
        <v>1</v>
      </c>
      <c r="M12" s="122">
        <v>20</v>
      </c>
      <c r="N12" s="90">
        <v>0</v>
      </c>
      <c r="O12" s="24">
        <f t="shared" si="2"/>
        <v>1</v>
      </c>
      <c r="P12" s="85">
        <v>30</v>
      </c>
      <c r="Q12" s="92">
        <v>0</v>
      </c>
      <c r="R12" s="26">
        <f t="shared" si="3"/>
        <v>1</v>
      </c>
      <c r="S12" s="83">
        <v>35</v>
      </c>
      <c r="T12" s="114">
        <v>0</v>
      </c>
      <c r="U12" s="37">
        <f t="shared" si="4"/>
        <v>1</v>
      </c>
      <c r="V12" s="94">
        <f t="shared" si="5"/>
        <v>1</v>
      </c>
      <c r="W12" s="94">
        <f t="shared" si="6"/>
        <v>1</v>
      </c>
      <c r="X12" s="94">
        <f t="shared" si="7"/>
        <v>1</v>
      </c>
      <c r="Y12" s="94">
        <f t="shared" si="8"/>
        <v>1</v>
      </c>
      <c r="Z12" s="4"/>
      <c r="AA12" s="4"/>
    </row>
    <row r="13" spans="2:27" ht="20.100000000000001" customHeight="1" x14ac:dyDescent="0.2">
      <c r="B13" s="84">
        <v>8</v>
      </c>
      <c r="C13" s="175" t="s">
        <v>77</v>
      </c>
      <c r="D13" s="175"/>
      <c r="E13" s="175"/>
      <c r="F13" s="175"/>
      <c r="G13" s="175"/>
      <c r="H13" s="73">
        <v>140</v>
      </c>
      <c r="I13" s="79">
        <f t="shared" si="0"/>
        <v>4</v>
      </c>
      <c r="J13" s="115">
        <v>10</v>
      </c>
      <c r="K13" s="91">
        <v>0</v>
      </c>
      <c r="L13" s="89">
        <f t="shared" si="1"/>
        <v>1</v>
      </c>
      <c r="M13" s="122">
        <v>15</v>
      </c>
      <c r="N13" s="90">
        <v>0</v>
      </c>
      <c r="O13" s="24">
        <f t="shared" si="2"/>
        <v>1</v>
      </c>
      <c r="P13" s="85">
        <v>15</v>
      </c>
      <c r="Q13" s="92">
        <v>0</v>
      </c>
      <c r="R13" s="26">
        <f t="shared" si="3"/>
        <v>1</v>
      </c>
      <c r="S13" s="83">
        <v>20</v>
      </c>
      <c r="T13" s="114">
        <v>0</v>
      </c>
      <c r="U13" s="37">
        <f t="shared" si="4"/>
        <v>1</v>
      </c>
      <c r="V13" s="94">
        <f t="shared" si="5"/>
        <v>1</v>
      </c>
      <c r="W13" s="94">
        <f t="shared" si="6"/>
        <v>1</v>
      </c>
      <c r="X13" s="94">
        <f t="shared" si="7"/>
        <v>1</v>
      </c>
      <c r="Y13" s="94">
        <f t="shared" si="8"/>
        <v>1</v>
      </c>
      <c r="Z13" s="4"/>
      <c r="AA13" s="4"/>
    </row>
    <row r="14" spans="2:27" ht="20.100000000000001" customHeight="1" x14ac:dyDescent="0.2">
      <c r="B14" s="84">
        <v>9</v>
      </c>
      <c r="C14" s="175" t="s">
        <v>72</v>
      </c>
      <c r="D14" s="175"/>
      <c r="E14" s="175"/>
      <c r="F14" s="175"/>
      <c r="G14" s="175"/>
      <c r="H14" s="73">
        <v>320</v>
      </c>
      <c r="I14" s="79">
        <f t="shared" si="0"/>
        <v>1</v>
      </c>
      <c r="J14" s="115">
        <v>25</v>
      </c>
      <c r="K14" s="91">
        <v>0</v>
      </c>
      <c r="L14" s="89">
        <f t="shared" si="1"/>
        <v>1</v>
      </c>
      <c r="M14" s="122">
        <v>30</v>
      </c>
      <c r="N14" s="90">
        <v>0</v>
      </c>
      <c r="O14" s="24">
        <f t="shared" si="2"/>
        <v>1</v>
      </c>
      <c r="P14" s="85">
        <v>40</v>
      </c>
      <c r="Q14" s="92">
        <v>0</v>
      </c>
      <c r="R14" s="26">
        <f t="shared" si="3"/>
        <v>1</v>
      </c>
      <c r="S14" s="83">
        <v>45</v>
      </c>
      <c r="T14" s="114">
        <v>0</v>
      </c>
      <c r="U14" s="37">
        <f t="shared" si="4"/>
        <v>1</v>
      </c>
      <c r="V14" s="94">
        <f t="shared" si="5"/>
        <v>1</v>
      </c>
      <c r="W14" s="94">
        <f t="shared" si="6"/>
        <v>1</v>
      </c>
      <c r="X14" s="94">
        <f t="shared" si="7"/>
        <v>1</v>
      </c>
      <c r="Y14" s="94">
        <f t="shared" si="8"/>
        <v>1</v>
      </c>
      <c r="Z14" s="4"/>
      <c r="AA14" s="4"/>
    </row>
    <row r="15" spans="2:27" ht="20.100000000000001" customHeight="1" x14ac:dyDescent="0.2">
      <c r="B15" s="84">
        <v>10</v>
      </c>
      <c r="C15" s="175" t="s">
        <v>72</v>
      </c>
      <c r="D15" s="175"/>
      <c r="E15" s="175"/>
      <c r="F15" s="175"/>
      <c r="G15" s="175"/>
      <c r="H15" s="73">
        <v>240</v>
      </c>
      <c r="I15" s="79">
        <f t="shared" si="0"/>
        <v>2</v>
      </c>
      <c r="J15" s="115">
        <v>20</v>
      </c>
      <c r="K15" s="91">
        <v>0</v>
      </c>
      <c r="L15" s="89">
        <f t="shared" si="1"/>
        <v>1</v>
      </c>
      <c r="M15" s="122">
        <v>25</v>
      </c>
      <c r="N15" s="90">
        <v>0</v>
      </c>
      <c r="O15" s="24">
        <f t="shared" si="2"/>
        <v>1</v>
      </c>
      <c r="P15" s="85">
        <v>35</v>
      </c>
      <c r="Q15" s="92">
        <v>0</v>
      </c>
      <c r="R15" s="26">
        <f t="shared" si="3"/>
        <v>1</v>
      </c>
      <c r="S15" s="83">
        <v>40</v>
      </c>
      <c r="T15" s="114">
        <v>0</v>
      </c>
      <c r="U15" s="37">
        <f t="shared" si="4"/>
        <v>1</v>
      </c>
      <c r="V15" s="94">
        <f t="shared" si="5"/>
        <v>1</v>
      </c>
      <c r="W15" s="94">
        <f t="shared" si="6"/>
        <v>1</v>
      </c>
      <c r="X15" s="94">
        <f t="shared" si="7"/>
        <v>1</v>
      </c>
      <c r="Y15" s="94">
        <f t="shared" si="8"/>
        <v>1</v>
      </c>
      <c r="Z15" s="4"/>
      <c r="AA15" s="4"/>
    </row>
    <row r="16" spans="2:27" ht="20.100000000000001" customHeight="1" x14ac:dyDescent="0.2">
      <c r="B16" s="84">
        <v>11</v>
      </c>
      <c r="C16" s="175" t="s">
        <v>72</v>
      </c>
      <c r="D16" s="175"/>
      <c r="E16" s="175"/>
      <c r="F16" s="175"/>
      <c r="G16" s="175"/>
      <c r="H16" s="73">
        <v>190</v>
      </c>
      <c r="I16" s="79">
        <f t="shared" si="0"/>
        <v>3</v>
      </c>
      <c r="J16" s="115">
        <v>15</v>
      </c>
      <c r="K16" s="91">
        <v>0</v>
      </c>
      <c r="L16" s="89">
        <f t="shared" si="1"/>
        <v>1</v>
      </c>
      <c r="M16" s="122">
        <v>20</v>
      </c>
      <c r="N16" s="90">
        <v>0</v>
      </c>
      <c r="O16" s="24">
        <f t="shared" si="2"/>
        <v>1</v>
      </c>
      <c r="P16" s="85">
        <v>30</v>
      </c>
      <c r="Q16" s="92">
        <v>0</v>
      </c>
      <c r="R16" s="26">
        <f t="shared" si="3"/>
        <v>1</v>
      </c>
      <c r="S16" s="83">
        <v>35</v>
      </c>
      <c r="T16" s="114">
        <v>0</v>
      </c>
      <c r="U16" s="37">
        <f t="shared" si="4"/>
        <v>1</v>
      </c>
      <c r="V16" s="94">
        <f t="shared" si="5"/>
        <v>1</v>
      </c>
      <c r="W16" s="94">
        <f t="shared" si="6"/>
        <v>1</v>
      </c>
      <c r="X16" s="94">
        <f t="shared" si="7"/>
        <v>1</v>
      </c>
      <c r="Y16" s="94">
        <f t="shared" si="8"/>
        <v>1</v>
      </c>
      <c r="Z16" s="4"/>
      <c r="AA16" s="4"/>
    </row>
    <row r="17" spans="2:27" ht="20.100000000000001" customHeight="1" x14ac:dyDescent="0.2">
      <c r="B17" s="84">
        <v>12</v>
      </c>
      <c r="C17" s="175" t="s">
        <v>72</v>
      </c>
      <c r="D17" s="175"/>
      <c r="E17" s="175"/>
      <c r="F17" s="175"/>
      <c r="G17" s="175"/>
      <c r="H17" s="73">
        <v>140</v>
      </c>
      <c r="I17" s="79">
        <f t="shared" si="0"/>
        <v>4</v>
      </c>
      <c r="J17" s="115">
        <v>10</v>
      </c>
      <c r="K17" s="91">
        <v>0</v>
      </c>
      <c r="L17" s="89">
        <f t="shared" si="1"/>
        <v>1</v>
      </c>
      <c r="M17" s="122">
        <v>15</v>
      </c>
      <c r="N17" s="90">
        <v>0</v>
      </c>
      <c r="O17" s="24">
        <f t="shared" si="2"/>
        <v>1</v>
      </c>
      <c r="P17" s="85">
        <v>15</v>
      </c>
      <c r="Q17" s="92">
        <v>0</v>
      </c>
      <c r="R17" s="26">
        <f t="shared" si="3"/>
        <v>1</v>
      </c>
      <c r="S17" s="83">
        <v>20</v>
      </c>
      <c r="T17" s="114">
        <v>0</v>
      </c>
      <c r="U17" s="37">
        <f t="shared" si="4"/>
        <v>1</v>
      </c>
      <c r="V17" s="94">
        <f t="shared" si="5"/>
        <v>1</v>
      </c>
      <c r="W17" s="94">
        <f t="shared" si="6"/>
        <v>1</v>
      </c>
      <c r="X17" s="94">
        <f t="shared" si="7"/>
        <v>1</v>
      </c>
      <c r="Y17" s="94">
        <f t="shared" si="8"/>
        <v>1</v>
      </c>
      <c r="Z17" s="4"/>
      <c r="AA17" s="4"/>
    </row>
    <row r="18" spans="2:27" ht="20.100000000000001" customHeight="1" x14ac:dyDescent="0.2">
      <c r="B18" s="84">
        <v>13</v>
      </c>
      <c r="C18" s="175" t="s">
        <v>72</v>
      </c>
      <c r="D18" s="175"/>
      <c r="E18" s="175"/>
      <c r="F18" s="175"/>
      <c r="G18" s="175"/>
      <c r="H18" s="73">
        <v>320</v>
      </c>
      <c r="I18" s="79">
        <f t="shared" si="0"/>
        <v>1</v>
      </c>
      <c r="J18" s="115">
        <v>25</v>
      </c>
      <c r="K18" s="91">
        <v>0</v>
      </c>
      <c r="L18" s="89">
        <f t="shared" si="1"/>
        <v>1</v>
      </c>
      <c r="M18" s="122">
        <v>30</v>
      </c>
      <c r="N18" s="90">
        <v>0</v>
      </c>
      <c r="O18" s="24">
        <f t="shared" si="2"/>
        <v>1</v>
      </c>
      <c r="P18" s="85">
        <v>40</v>
      </c>
      <c r="Q18" s="92">
        <v>0</v>
      </c>
      <c r="R18" s="26">
        <f t="shared" si="3"/>
        <v>1</v>
      </c>
      <c r="S18" s="83">
        <v>45</v>
      </c>
      <c r="T18" s="114">
        <v>0</v>
      </c>
      <c r="U18" s="37">
        <f t="shared" si="4"/>
        <v>1</v>
      </c>
      <c r="V18" s="94">
        <f t="shared" si="5"/>
        <v>1</v>
      </c>
      <c r="W18" s="94">
        <f t="shared" si="6"/>
        <v>1</v>
      </c>
      <c r="X18" s="94">
        <f t="shared" si="7"/>
        <v>1</v>
      </c>
      <c r="Y18" s="94">
        <f t="shared" si="8"/>
        <v>1</v>
      </c>
      <c r="Z18" s="4"/>
      <c r="AA18" s="4"/>
    </row>
    <row r="19" spans="2:27" ht="20.100000000000001" customHeight="1" x14ac:dyDescent="0.2">
      <c r="B19" s="84">
        <v>14</v>
      </c>
      <c r="C19" s="175" t="s">
        <v>72</v>
      </c>
      <c r="D19" s="175"/>
      <c r="E19" s="175"/>
      <c r="F19" s="175"/>
      <c r="G19" s="175"/>
      <c r="H19" s="73">
        <v>240</v>
      </c>
      <c r="I19" s="79">
        <f t="shared" si="0"/>
        <v>2</v>
      </c>
      <c r="J19" s="115">
        <v>20</v>
      </c>
      <c r="K19" s="91">
        <v>0</v>
      </c>
      <c r="L19" s="89">
        <f t="shared" si="1"/>
        <v>1</v>
      </c>
      <c r="M19" s="122">
        <v>25</v>
      </c>
      <c r="N19" s="90">
        <v>0</v>
      </c>
      <c r="O19" s="24">
        <f t="shared" si="2"/>
        <v>1</v>
      </c>
      <c r="P19" s="85">
        <v>35</v>
      </c>
      <c r="Q19" s="92">
        <v>0</v>
      </c>
      <c r="R19" s="26">
        <f t="shared" si="3"/>
        <v>1</v>
      </c>
      <c r="S19" s="83">
        <v>40</v>
      </c>
      <c r="T19" s="114">
        <v>0</v>
      </c>
      <c r="U19" s="37">
        <f t="shared" si="4"/>
        <v>1</v>
      </c>
      <c r="V19" s="94">
        <f t="shared" si="5"/>
        <v>1</v>
      </c>
      <c r="W19" s="94">
        <f t="shared" si="6"/>
        <v>1</v>
      </c>
      <c r="X19" s="94">
        <f t="shared" si="7"/>
        <v>1</v>
      </c>
      <c r="Y19" s="94">
        <f t="shared" si="8"/>
        <v>1</v>
      </c>
      <c r="Z19" s="4"/>
      <c r="AA19" s="4"/>
    </row>
    <row r="20" spans="2:27" ht="20.100000000000001" customHeight="1" x14ac:dyDescent="0.2">
      <c r="B20" s="84">
        <v>15</v>
      </c>
      <c r="C20" s="175" t="s">
        <v>72</v>
      </c>
      <c r="D20" s="175"/>
      <c r="E20" s="175"/>
      <c r="F20" s="175"/>
      <c r="G20" s="175"/>
      <c r="H20" s="73">
        <v>190</v>
      </c>
      <c r="I20" s="79">
        <f t="shared" si="0"/>
        <v>3</v>
      </c>
      <c r="J20" s="115">
        <v>15</v>
      </c>
      <c r="K20" s="91">
        <v>0</v>
      </c>
      <c r="L20" s="89">
        <f t="shared" si="1"/>
        <v>1</v>
      </c>
      <c r="M20" s="122">
        <v>20</v>
      </c>
      <c r="N20" s="90">
        <v>0</v>
      </c>
      <c r="O20" s="24">
        <f t="shared" si="2"/>
        <v>1</v>
      </c>
      <c r="P20" s="85">
        <v>30</v>
      </c>
      <c r="Q20" s="92">
        <v>0</v>
      </c>
      <c r="R20" s="26">
        <f t="shared" si="3"/>
        <v>1</v>
      </c>
      <c r="S20" s="83">
        <v>35</v>
      </c>
      <c r="T20" s="114">
        <v>0</v>
      </c>
      <c r="U20" s="37">
        <f t="shared" si="4"/>
        <v>1</v>
      </c>
      <c r="V20" s="94">
        <f t="shared" si="5"/>
        <v>1</v>
      </c>
      <c r="W20" s="94">
        <f t="shared" si="6"/>
        <v>1</v>
      </c>
      <c r="X20" s="94">
        <f t="shared" si="7"/>
        <v>1</v>
      </c>
      <c r="Y20" s="94">
        <f t="shared" si="8"/>
        <v>1</v>
      </c>
      <c r="Z20" s="4"/>
      <c r="AA20" s="4"/>
    </row>
    <row r="21" spans="2:27" ht="20.100000000000001" customHeight="1" x14ac:dyDescent="0.2">
      <c r="B21" s="84">
        <v>16</v>
      </c>
      <c r="C21" s="175" t="s">
        <v>72</v>
      </c>
      <c r="D21" s="175"/>
      <c r="E21" s="175"/>
      <c r="F21" s="175"/>
      <c r="G21" s="175"/>
      <c r="H21" s="73">
        <v>140</v>
      </c>
      <c r="I21" s="79">
        <f t="shared" si="0"/>
        <v>4</v>
      </c>
      <c r="J21" s="115">
        <v>10</v>
      </c>
      <c r="K21" s="91">
        <v>0</v>
      </c>
      <c r="L21" s="89">
        <f t="shared" si="1"/>
        <v>1</v>
      </c>
      <c r="M21" s="122">
        <v>15</v>
      </c>
      <c r="N21" s="90">
        <v>0</v>
      </c>
      <c r="O21" s="24">
        <f t="shared" si="2"/>
        <v>1</v>
      </c>
      <c r="P21" s="85">
        <v>15</v>
      </c>
      <c r="Q21" s="92">
        <v>0</v>
      </c>
      <c r="R21" s="26">
        <f t="shared" si="3"/>
        <v>1</v>
      </c>
      <c r="S21" s="83">
        <v>20</v>
      </c>
      <c r="T21" s="114">
        <v>0</v>
      </c>
      <c r="U21" s="37">
        <f t="shared" si="4"/>
        <v>1</v>
      </c>
      <c r="V21" s="94">
        <f t="shared" si="5"/>
        <v>1</v>
      </c>
      <c r="W21" s="94">
        <f t="shared" si="6"/>
        <v>1</v>
      </c>
      <c r="X21" s="94">
        <f t="shared" si="7"/>
        <v>1</v>
      </c>
      <c r="Y21" s="94">
        <f t="shared" si="8"/>
        <v>1</v>
      </c>
      <c r="Z21" s="4"/>
      <c r="AA21" s="4"/>
    </row>
    <row r="22" spans="2:27" ht="20.100000000000001" customHeight="1" x14ac:dyDescent="0.2">
      <c r="B22" s="84">
        <v>17</v>
      </c>
      <c r="C22" s="175" t="s">
        <v>72</v>
      </c>
      <c r="D22" s="175"/>
      <c r="E22" s="175"/>
      <c r="F22" s="175"/>
      <c r="G22" s="175"/>
      <c r="H22" s="73">
        <v>320</v>
      </c>
      <c r="I22" s="79">
        <f t="shared" si="0"/>
        <v>1</v>
      </c>
      <c r="J22" s="115">
        <v>25</v>
      </c>
      <c r="K22" s="91">
        <v>0</v>
      </c>
      <c r="L22" s="89">
        <f t="shared" si="1"/>
        <v>1</v>
      </c>
      <c r="M22" s="122">
        <v>30</v>
      </c>
      <c r="N22" s="90">
        <v>0</v>
      </c>
      <c r="O22" s="24">
        <f t="shared" si="2"/>
        <v>1</v>
      </c>
      <c r="P22" s="85">
        <v>40</v>
      </c>
      <c r="Q22" s="92">
        <v>0</v>
      </c>
      <c r="R22" s="26">
        <f t="shared" si="3"/>
        <v>1</v>
      </c>
      <c r="S22" s="83">
        <v>45</v>
      </c>
      <c r="T22" s="114">
        <v>0</v>
      </c>
      <c r="U22" s="37">
        <f t="shared" si="4"/>
        <v>1</v>
      </c>
      <c r="V22" s="94">
        <f t="shared" si="5"/>
        <v>1</v>
      </c>
      <c r="W22" s="94">
        <f t="shared" si="6"/>
        <v>1</v>
      </c>
      <c r="X22" s="94">
        <f t="shared" si="7"/>
        <v>1</v>
      </c>
      <c r="Y22" s="94">
        <f t="shared" si="8"/>
        <v>1</v>
      </c>
      <c r="Z22" s="4"/>
      <c r="AA22" s="4"/>
    </row>
    <row r="23" spans="2:27" ht="20.100000000000001" customHeight="1" x14ac:dyDescent="0.2">
      <c r="B23" s="84">
        <v>18</v>
      </c>
      <c r="C23" s="175" t="s">
        <v>72</v>
      </c>
      <c r="D23" s="175"/>
      <c r="E23" s="175"/>
      <c r="F23" s="175"/>
      <c r="G23" s="175"/>
      <c r="H23" s="73">
        <v>240</v>
      </c>
      <c r="I23" s="79">
        <f t="shared" si="0"/>
        <v>2</v>
      </c>
      <c r="J23" s="115">
        <v>20</v>
      </c>
      <c r="K23" s="91">
        <v>0</v>
      </c>
      <c r="L23" s="89">
        <f t="shared" si="1"/>
        <v>1</v>
      </c>
      <c r="M23" s="122">
        <v>25</v>
      </c>
      <c r="N23" s="90">
        <v>0</v>
      </c>
      <c r="O23" s="24">
        <f t="shared" si="2"/>
        <v>1</v>
      </c>
      <c r="P23" s="85">
        <v>35</v>
      </c>
      <c r="Q23" s="92">
        <v>0</v>
      </c>
      <c r="R23" s="26">
        <f t="shared" si="3"/>
        <v>1</v>
      </c>
      <c r="S23" s="83">
        <v>40</v>
      </c>
      <c r="T23" s="114">
        <v>0</v>
      </c>
      <c r="U23" s="37">
        <f t="shared" si="4"/>
        <v>1</v>
      </c>
      <c r="V23" s="94">
        <f t="shared" si="5"/>
        <v>1</v>
      </c>
      <c r="W23" s="94">
        <f t="shared" si="6"/>
        <v>1</v>
      </c>
      <c r="X23" s="94">
        <f t="shared" si="7"/>
        <v>1</v>
      </c>
      <c r="Y23" s="94">
        <f t="shared" si="8"/>
        <v>1</v>
      </c>
      <c r="Z23" s="4"/>
      <c r="AA23" s="4"/>
    </row>
    <row r="24" spans="2:27" ht="20.100000000000001" customHeight="1" x14ac:dyDescent="0.2">
      <c r="B24" s="84">
        <v>19</v>
      </c>
      <c r="C24" s="175" t="s">
        <v>72</v>
      </c>
      <c r="D24" s="175"/>
      <c r="E24" s="175"/>
      <c r="F24" s="175"/>
      <c r="G24" s="175"/>
      <c r="H24" s="73">
        <v>190</v>
      </c>
      <c r="I24" s="79">
        <f t="shared" si="0"/>
        <v>3</v>
      </c>
      <c r="J24" s="115">
        <v>15</v>
      </c>
      <c r="K24" s="91">
        <v>0</v>
      </c>
      <c r="L24" s="89">
        <f t="shared" si="1"/>
        <v>1</v>
      </c>
      <c r="M24" s="122">
        <v>20</v>
      </c>
      <c r="N24" s="90">
        <v>0</v>
      </c>
      <c r="O24" s="24">
        <f t="shared" si="2"/>
        <v>1</v>
      </c>
      <c r="P24" s="85">
        <v>30</v>
      </c>
      <c r="Q24" s="92">
        <v>0</v>
      </c>
      <c r="R24" s="26">
        <f t="shared" si="3"/>
        <v>1</v>
      </c>
      <c r="S24" s="83">
        <v>35</v>
      </c>
      <c r="T24" s="114">
        <v>0</v>
      </c>
      <c r="U24" s="37">
        <f t="shared" si="4"/>
        <v>1</v>
      </c>
      <c r="V24" s="94">
        <f t="shared" si="5"/>
        <v>1</v>
      </c>
      <c r="W24" s="94">
        <f t="shared" si="6"/>
        <v>1</v>
      </c>
      <c r="X24" s="94">
        <f t="shared" si="7"/>
        <v>1</v>
      </c>
      <c r="Y24" s="94">
        <f t="shared" si="8"/>
        <v>1</v>
      </c>
      <c r="Z24" s="4"/>
      <c r="AA24" s="4"/>
    </row>
    <row r="25" spans="2:27" ht="20.100000000000001" customHeight="1" x14ac:dyDescent="0.2">
      <c r="B25" s="84">
        <v>20</v>
      </c>
      <c r="C25" s="175" t="s">
        <v>72</v>
      </c>
      <c r="D25" s="175"/>
      <c r="E25" s="175"/>
      <c r="F25" s="175"/>
      <c r="G25" s="175"/>
      <c r="H25" s="73">
        <v>140</v>
      </c>
      <c r="I25" s="79">
        <f t="shared" si="0"/>
        <v>4</v>
      </c>
      <c r="J25" s="115">
        <v>10</v>
      </c>
      <c r="K25" s="91">
        <v>0</v>
      </c>
      <c r="L25" s="89">
        <f t="shared" si="1"/>
        <v>1</v>
      </c>
      <c r="M25" s="122">
        <v>15</v>
      </c>
      <c r="N25" s="90">
        <v>0</v>
      </c>
      <c r="O25" s="24">
        <f t="shared" si="2"/>
        <v>1</v>
      </c>
      <c r="P25" s="85">
        <v>15</v>
      </c>
      <c r="Q25" s="92">
        <v>0</v>
      </c>
      <c r="R25" s="26">
        <f t="shared" si="3"/>
        <v>1</v>
      </c>
      <c r="S25" s="83">
        <v>20</v>
      </c>
      <c r="T25" s="114">
        <v>0</v>
      </c>
      <c r="U25" s="37">
        <f t="shared" si="4"/>
        <v>1</v>
      </c>
      <c r="V25" s="94">
        <f t="shared" si="5"/>
        <v>1</v>
      </c>
      <c r="W25" s="94">
        <f t="shared" si="6"/>
        <v>1</v>
      </c>
      <c r="X25" s="94">
        <f t="shared" si="7"/>
        <v>1</v>
      </c>
      <c r="Y25" s="94">
        <f t="shared" si="8"/>
        <v>1</v>
      </c>
      <c r="Z25" s="4"/>
      <c r="AA25" s="4"/>
    </row>
    <row r="26" spans="2:27" ht="20.100000000000001" customHeight="1" x14ac:dyDescent="0.2">
      <c r="B26" s="84">
        <v>21</v>
      </c>
      <c r="C26" s="175" t="s">
        <v>72</v>
      </c>
      <c r="D26" s="175"/>
      <c r="E26" s="175"/>
      <c r="F26" s="175"/>
      <c r="G26" s="175"/>
      <c r="H26" s="73">
        <v>320</v>
      </c>
      <c r="I26" s="79">
        <f t="shared" si="0"/>
        <v>1</v>
      </c>
      <c r="J26" s="115">
        <v>25</v>
      </c>
      <c r="K26" s="91">
        <v>0</v>
      </c>
      <c r="L26" s="89">
        <f t="shared" si="1"/>
        <v>1</v>
      </c>
      <c r="M26" s="122">
        <v>30</v>
      </c>
      <c r="N26" s="90">
        <v>0</v>
      </c>
      <c r="O26" s="24">
        <f t="shared" si="2"/>
        <v>1</v>
      </c>
      <c r="P26" s="85">
        <v>40</v>
      </c>
      <c r="Q26" s="92">
        <v>0</v>
      </c>
      <c r="R26" s="26">
        <f t="shared" si="3"/>
        <v>1</v>
      </c>
      <c r="S26" s="83">
        <v>45</v>
      </c>
      <c r="T26" s="114">
        <v>0</v>
      </c>
      <c r="U26" s="37">
        <f t="shared" si="4"/>
        <v>1</v>
      </c>
      <c r="V26" s="94">
        <f t="shared" si="5"/>
        <v>1</v>
      </c>
      <c r="W26" s="94">
        <f t="shared" si="6"/>
        <v>1</v>
      </c>
      <c r="X26" s="94">
        <f t="shared" si="7"/>
        <v>1</v>
      </c>
      <c r="Y26" s="94">
        <f t="shared" si="8"/>
        <v>1</v>
      </c>
      <c r="Z26" s="4"/>
      <c r="AA26" s="4"/>
    </row>
    <row r="27" spans="2:27" ht="20.100000000000001" customHeight="1" x14ac:dyDescent="0.2">
      <c r="B27" s="84">
        <v>22</v>
      </c>
      <c r="C27" s="175" t="s">
        <v>72</v>
      </c>
      <c r="D27" s="175"/>
      <c r="E27" s="175"/>
      <c r="F27" s="175"/>
      <c r="G27" s="175"/>
      <c r="H27" s="73">
        <v>240</v>
      </c>
      <c r="I27" s="79">
        <f t="shared" si="0"/>
        <v>2</v>
      </c>
      <c r="J27" s="115">
        <v>20</v>
      </c>
      <c r="K27" s="91">
        <v>0</v>
      </c>
      <c r="L27" s="89">
        <f t="shared" si="1"/>
        <v>1</v>
      </c>
      <c r="M27" s="122">
        <v>25</v>
      </c>
      <c r="N27" s="90">
        <v>0</v>
      </c>
      <c r="O27" s="24">
        <f t="shared" si="2"/>
        <v>1</v>
      </c>
      <c r="P27" s="85">
        <v>35</v>
      </c>
      <c r="Q27" s="92">
        <v>0</v>
      </c>
      <c r="R27" s="26">
        <f t="shared" si="3"/>
        <v>1</v>
      </c>
      <c r="S27" s="83">
        <v>40</v>
      </c>
      <c r="T27" s="114">
        <v>0</v>
      </c>
      <c r="U27" s="37">
        <f t="shared" si="4"/>
        <v>1</v>
      </c>
      <c r="V27" s="94">
        <f t="shared" si="5"/>
        <v>1</v>
      </c>
      <c r="W27" s="94">
        <f t="shared" si="6"/>
        <v>1</v>
      </c>
      <c r="X27" s="94">
        <f t="shared" si="7"/>
        <v>1</v>
      </c>
      <c r="Y27" s="94">
        <f t="shared" si="8"/>
        <v>1</v>
      </c>
      <c r="Z27" s="4"/>
      <c r="AA27" s="4"/>
    </row>
    <row r="28" spans="2:27" ht="20.100000000000001" customHeight="1" x14ac:dyDescent="0.2">
      <c r="B28" s="84">
        <v>23</v>
      </c>
      <c r="C28" s="175" t="s">
        <v>72</v>
      </c>
      <c r="D28" s="175"/>
      <c r="E28" s="175"/>
      <c r="F28" s="175"/>
      <c r="G28" s="175"/>
      <c r="H28" s="73">
        <v>190</v>
      </c>
      <c r="I28" s="79">
        <f t="shared" si="0"/>
        <v>3</v>
      </c>
      <c r="J28" s="115">
        <v>15</v>
      </c>
      <c r="K28" s="91">
        <v>0</v>
      </c>
      <c r="L28" s="89">
        <f t="shared" si="1"/>
        <v>1</v>
      </c>
      <c r="M28" s="122">
        <v>20</v>
      </c>
      <c r="N28" s="90">
        <v>0</v>
      </c>
      <c r="O28" s="24">
        <f t="shared" si="2"/>
        <v>1</v>
      </c>
      <c r="P28" s="85">
        <v>30</v>
      </c>
      <c r="Q28" s="92">
        <v>0</v>
      </c>
      <c r="R28" s="26">
        <f t="shared" si="3"/>
        <v>1</v>
      </c>
      <c r="S28" s="83">
        <v>35</v>
      </c>
      <c r="T28" s="114">
        <v>0</v>
      </c>
      <c r="U28" s="37">
        <f t="shared" si="4"/>
        <v>1</v>
      </c>
      <c r="V28" s="94">
        <f t="shared" si="5"/>
        <v>1</v>
      </c>
      <c r="W28" s="94">
        <f t="shared" si="6"/>
        <v>1</v>
      </c>
      <c r="X28" s="94">
        <f t="shared" si="7"/>
        <v>1</v>
      </c>
      <c r="Y28" s="94">
        <f t="shared" si="8"/>
        <v>1</v>
      </c>
      <c r="Z28" s="4"/>
      <c r="AA28" s="4"/>
    </row>
    <row r="29" spans="2:27" ht="20.100000000000001" customHeight="1" x14ac:dyDescent="0.2">
      <c r="B29" s="84">
        <v>24</v>
      </c>
      <c r="C29" s="175" t="s">
        <v>72</v>
      </c>
      <c r="D29" s="175"/>
      <c r="E29" s="175"/>
      <c r="F29" s="175"/>
      <c r="G29" s="175"/>
      <c r="H29" s="73">
        <v>140</v>
      </c>
      <c r="I29" s="79">
        <f t="shared" si="0"/>
        <v>4</v>
      </c>
      <c r="J29" s="115">
        <v>10</v>
      </c>
      <c r="K29" s="91">
        <v>0</v>
      </c>
      <c r="L29" s="89">
        <f t="shared" si="1"/>
        <v>1</v>
      </c>
      <c r="M29" s="122">
        <v>15</v>
      </c>
      <c r="N29" s="90">
        <v>0</v>
      </c>
      <c r="O29" s="24">
        <f t="shared" si="2"/>
        <v>1</v>
      </c>
      <c r="P29" s="85">
        <v>15</v>
      </c>
      <c r="Q29" s="92">
        <v>0</v>
      </c>
      <c r="R29" s="26">
        <f t="shared" si="3"/>
        <v>1</v>
      </c>
      <c r="S29" s="83">
        <v>20</v>
      </c>
      <c r="T29" s="114">
        <v>0</v>
      </c>
      <c r="U29" s="37">
        <f t="shared" si="4"/>
        <v>1</v>
      </c>
      <c r="V29" s="94">
        <f t="shared" si="5"/>
        <v>1</v>
      </c>
      <c r="W29" s="94">
        <f t="shared" si="6"/>
        <v>1</v>
      </c>
      <c r="X29" s="94">
        <f t="shared" si="7"/>
        <v>1</v>
      </c>
      <c r="Y29" s="94">
        <f t="shared" si="8"/>
        <v>1</v>
      </c>
      <c r="Z29" s="4"/>
      <c r="AA29" s="4"/>
    </row>
    <row r="30" spans="2:27" ht="20.100000000000001" customHeight="1" x14ac:dyDescent="0.2">
      <c r="B30" s="84">
        <v>25</v>
      </c>
      <c r="C30" s="175" t="s">
        <v>72</v>
      </c>
      <c r="D30" s="175"/>
      <c r="E30" s="175"/>
      <c r="F30" s="175"/>
      <c r="G30" s="175"/>
      <c r="H30" s="73">
        <v>320</v>
      </c>
      <c r="I30" s="79">
        <f t="shared" si="0"/>
        <v>1</v>
      </c>
      <c r="J30" s="115">
        <v>25</v>
      </c>
      <c r="K30" s="91">
        <v>0</v>
      </c>
      <c r="L30" s="89">
        <f t="shared" si="1"/>
        <v>1</v>
      </c>
      <c r="M30" s="122">
        <v>30</v>
      </c>
      <c r="N30" s="90">
        <v>0</v>
      </c>
      <c r="O30" s="24">
        <f t="shared" si="2"/>
        <v>1</v>
      </c>
      <c r="P30" s="85">
        <v>40</v>
      </c>
      <c r="Q30" s="92">
        <v>0</v>
      </c>
      <c r="R30" s="26">
        <f t="shared" si="3"/>
        <v>1</v>
      </c>
      <c r="S30" s="83">
        <v>45</v>
      </c>
      <c r="T30" s="114">
        <v>0</v>
      </c>
      <c r="U30" s="37">
        <f t="shared" si="4"/>
        <v>1</v>
      </c>
      <c r="V30" s="94">
        <f t="shared" si="5"/>
        <v>1</v>
      </c>
      <c r="W30" s="94">
        <f t="shared" si="6"/>
        <v>1</v>
      </c>
      <c r="X30" s="94">
        <f t="shared" si="7"/>
        <v>1</v>
      </c>
      <c r="Y30" s="94">
        <f t="shared" si="8"/>
        <v>1</v>
      </c>
      <c r="Z30" s="4"/>
      <c r="AA30" s="4"/>
    </row>
    <row r="31" spans="2:27" ht="20.100000000000001" customHeight="1" x14ac:dyDescent="0.2">
      <c r="B31" s="84">
        <v>26</v>
      </c>
      <c r="C31" s="175" t="s">
        <v>72</v>
      </c>
      <c r="D31" s="175"/>
      <c r="E31" s="175"/>
      <c r="F31" s="175"/>
      <c r="G31" s="175"/>
      <c r="H31" s="73">
        <v>240</v>
      </c>
      <c r="I31" s="79">
        <f t="shared" si="0"/>
        <v>2</v>
      </c>
      <c r="J31" s="115">
        <v>20</v>
      </c>
      <c r="K31" s="91">
        <v>0</v>
      </c>
      <c r="L31" s="89">
        <f t="shared" si="1"/>
        <v>1</v>
      </c>
      <c r="M31" s="122">
        <v>25</v>
      </c>
      <c r="N31" s="90">
        <v>0</v>
      </c>
      <c r="O31" s="24">
        <f t="shared" si="2"/>
        <v>1</v>
      </c>
      <c r="P31" s="85">
        <v>35</v>
      </c>
      <c r="Q31" s="92">
        <v>0</v>
      </c>
      <c r="R31" s="26">
        <f t="shared" si="3"/>
        <v>1</v>
      </c>
      <c r="S31" s="83">
        <v>40</v>
      </c>
      <c r="T31" s="114">
        <v>0</v>
      </c>
      <c r="U31" s="37">
        <f t="shared" si="4"/>
        <v>1</v>
      </c>
      <c r="V31" s="94">
        <f t="shared" si="5"/>
        <v>1</v>
      </c>
      <c r="W31" s="94">
        <f t="shared" si="6"/>
        <v>1</v>
      </c>
      <c r="X31" s="94">
        <f t="shared" si="7"/>
        <v>1</v>
      </c>
      <c r="Y31" s="94">
        <f t="shared" si="8"/>
        <v>1</v>
      </c>
      <c r="Z31" s="4"/>
      <c r="AA31" s="4"/>
    </row>
    <row r="32" spans="2:27" ht="20.100000000000001" customHeight="1" x14ac:dyDescent="0.2">
      <c r="B32" s="84">
        <v>27</v>
      </c>
      <c r="C32" s="175" t="s">
        <v>72</v>
      </c>
      <c r="D32" s="175"/>
      <c r="E32" s="175"/>
      <c r="F32" s="175"/>
      <c r="G32" s="175"/>
      <c r="H32" s="73">
        <v>190</v>
      </c>
      <c r="I32" s="79">
        <f t="shared" si="0"/>
        <v>3</v>
      </c>
      <c r="J32" s="115">
        <v>15</v>
      </c>
      <c r="K32" s="91">
        <v>0</v>
      </c>
      <c r="L32" s="89">
        <f t="shared" si="1"/>
        <v>1</v>
      </c>
      <c r="M32" s="122">
        <v>20</v>
      </c>
      <c r="N32" s="90">
        <v>0</v>
      </c>
      <c r="O32" s="24">
        <f t="shared" si="2"/>
        <v>1</v>
      </c>
      <c r="P32" s="85">
        <v>30</v>
      </c>
      <c r="Q32" s="92">
        <v>0</v>
      </c>
      <c r="R32" s="26">
        <f t="shared" si="3"/>
        <v>1</v>
      </c>
      <c r="S32" s="83">
        <v>35</v>
      </c>
      <c r="T32" s="114">
        <v>0</v>
      </c>
      <c r="U32" s="37">
        <f t="shared" si="4"/>
        <v>1</v>
      </c>
      <c r="V32" s="94">
        <f t="shared" si="5"/>
        <v>1</v>
      </c>
      <c r="W32" s="94">
        <f t="shared" si="6"/>
        <v>1</v>
      </c>
      <c r="X32" s="94">
        <f t="shared" si="7"/>
        <v>1</v>
      </c>
      <c r="Y32" s="94">
        <f t="shared" si="8"/>
        <v>1</v>
      </c>
      <c r="Z32" s="4"/>
      <c r="AA32" s="4"/>
    </row>
    <row r="33" spans="2:28" ht="20.100000000000001" customHeight="1" thickBot="1" x14ac:dyDescent="0.25">
      <c r="B33" s="84">
        <v>28</v>
      </c>
      <c r="C33" s="175" t="s">
        <v>72</v>
      </c>
      <c r="D33" s="175"/>
      <c r="E33" s="175"/>
      <c r="F33" s="175"/>
      <c r="G33" s="175"/>
      <c r="H33" s="73">
        <v>140</v>
      </c>
      <c r="I33" s="79">
        <f t="shared" si="0"/>
        <v>4</v>
      </c>
      <c r="J33" s="115">
        <v>10</v>
      </c>
      <c r="K33" s="91">
        <v>0</v>
      </c>
      <c r="L33" s="89">
        <f t="shared" si="1"/>
        <v>1</v>
      </c>
      <c r="M33" s="122">
        <v>15</v>
      </c>
      <c r="N33" s="90">
        <v>0</v>
      </c>
      <c r="O33" s="24">
        <f t="shared" si="2"/>
        <v>1</v>
      </c>
      <c r="P33" s="85">
        <v>15</v>
      </c>
      <c r="Q33" s="92">
        <v>0</v>
      </c>
      <c r="R33" s="26">
        <f t="shared" si="3"/>
        <v>1</v>
      </c>
      <c r="S33" s="83">
        <v>20</v>
      </c>
      <c r="T33" s="114">
        <v>0</v>
      </c>
      <c r="U33" s="37">
        <f t="shared" si="4"/>
        <v>1</v>
      </c>
      <c r="V33" s="94">
        <f t="shared" si="5"/>
        <v>1</v>
      </c>
      <c r="W33" s="94">
        <f t="shared" si="6"/>
        <v>1</v>
      </c>
      <c r="X33" s="94">
        <f t="shared" si="7"/>
        <v>1</v>
      </c>
      <c r="Y33" s="94">
        <f t="shared" si="8"/>
        <v>1</v>
      </c>
      <c r="Z33" s="4"/>
      <c r="AA33" s="4"/>
    </row>
    <row r="34" spans="2:28" ht="20.100000000000001" customHeight="1" thickBot="1" x14ac:dyDescent="0.25">
      <c r="B34" s="9"/>
      <c r="C34" s="66" t="s">
        <v>52</v>
      </c>
      <c r="D34" s="66">
        <f>COUNTIF(($I$6:$I$33),1)</f>
        <v>7</v>
      </c>
      <c r="E34" s="66">
        <f>COUNTIF(($I$6:$I$33),2)</f>
        <v>7</v>
      </c>
      <c r="F34" s="66">
        <f>COUNTIF(($I$6:$I$33),3)</f>
        <v>7</v>
      </c>
      <c r="G34" s="76">
        <f>COUNTIF(($I$6:$I$33),4)</f>
        <v>7</v>
      </c>
      <c r="H34" s="66"/>
      <c r="I34" s="77" t="s">
        <v>37</v>
      </c>
      <c r="J34" s="110">
        <f>SUM(J6:J33)</f>
        <v>490</v>
      </c>
      <c r="K34" s="110">
        <f>J34*V34</f>
        <v>490</v>
      </c>
      <c r="L34" s="49">
        <f>AVERAGE(L6:L33)</f>
        <v>1</v>
      </c>
      <c r="M34" s="111">
        <f>SUM(M6:M33)</f>
        <v>630</v>
      </c>
      <c r="N34" s="111">
        <f>M34*W34</f>
        <v>630</v>
      </c>
      <c r="O34" s="44">
        <f>AVERAGE(O6:O33)</f>
        <v>1</v>
      </c>
      <c r="P34" s="112">
        <f>SUM(P6:P33)</f>
        <v>840</v>
      </c>
      <c r="Q34" s="112">
        <f>P34*X34</f>
        <v>840</v>
      </c>
      <c r="R34" s="45">
        <f>AVERAGE(R6:R33)</f>
        <v>1</v>
      </c>
      <c r="S34" s="113">
        <f>SUM(S6:S33)</f>
        <v>980</v>
      </c>
      <c r="T34" s="113">
        <f>S34*Y34</f>
        <v>980</v>
      </c>
      <c r="U34" s="46">
        <f>AVERAGE(U6:U33)</f>
        <v>1</v>
      </c>
      <c r="V34" s="93">
        <f>AVERAGE(V6:V33)</f>
        <v>1</v>
      </c>
      <c r="W34" s="93">
        <f>AVERAGE(W6:W33)</f>
        <v>1</v>
      </c>
      <c r="X34" s="93">
        <f>AVERAGE(X6:X33)</f>
        <v>1</v>
      </c>
      <c r="Y34" s="93">
        <f>AVERAGE(Y6:Y33)</f>
        <v>1</v>
      </c>
      <c r="Z34" s="11"/>
      <c r="AA34" s="11"/>
      <c r="AB34" s="9"/>
    </row>
    <row r="35" spans="2:28" ht="20.100000000000001" customHeight="1" x14ac:dyDescent="0.2">
      <c r="B35" s="9"/>
      <c r="C35" s="9"/>
      <c r="D35" s="64">
        <v>1</v>
      </c>
      <c r="E35" s="64">
        <v>2</v>
      </c>
      <c r="F35" s="64">
        <v>3</v>
      </c>
      <c r="G35" s="65">
        <v>4</v>
      </c>
      <c r="H35" s="64"/>
      <c r="I35" s="78" t="s">
        <v>61</v>
      </c>
      <c r="J35" s="108">
        <f>J42*G34+J43*F34+J44*E34+J45*D34</f>
        <v>210</v>
      </c>
      <c r="K35" s="173" t="s">
        <v>44</v>
      </c>
      <c r="L35" s="151" t="s">
        <v>70</v>
      </c>
      <c r="M35" s="81">
        <f>(M42+M43+M44+M45)*D34</f>
        <v>315</v>
      </c>
      <c r="N35" s="151" t="s">
        <v>44</v>
      </c>
      <c r="O35" s="151" t="s">
        <v>70</v>
      </c>
      <c r="P35" s="81">
        <f>(P42+P43+P44+P45)*D34</f>
        <v>315</v>
      </c>
      <c r="Q35" s="151" t="s">
        <v>44</v>
      </c>
      <c r="R35" s="151" t="s">
        <v>70</v>
      </c>
      <c r="S35" s="81">
        <f>(S42+S43+S44+S45)*D34</f>
        <v>315</v>
      </c>
      <c r="T35" s="151" t="s">
        <v>44</v>
      </c>
      <c r="U35" s="151" t="s">
        <v>70</v>
      </c>
      <c r="V35" s="11"/>
      <c r="W35" s="11"/>
      <c r="X35" s="11"/>
      <c r="Y35" s="11"/>
      <c r="Z35" s="11"/>
      <c r="AA35" s="11"/>
      <c r="AB35" s="9"/>
    </row>
    <row r="36" spans="2:28" ht="20.100000000000001" customHeight="1" x14ac:dyDescent="0.2">
      <c r="B36" s="9"/>
      <c r="C36" s="9"/>
      <c r="D36" s="9"/>
      <c r="E36" s="9"/>
      <c r="F36" s="9"/>
      <c r="G36" s="9"/>
      <c r="H36" s="9"/>
      <c r="I36" s="72" t="s">
        <v>83</v>
      </c>
      <c r="J36" s="109">
        <f>J37*J58</f>
        <v>343</v>
      </c>
      <c r="K36" s="173"/>
      <c r="L36" s="153"/>
      <c r="M36" s="80">
        <f>M37*M58</f>
        <v>441</v>
      </c>
      <c r="N36" s="151"/>
      <c r="O36" s="153"/>
      <c r="P36" s="80">
        <f>P37*P58</f>
        <v>588</v>
      </c>
      <c r="Q36" s="151"/>
      <c r="R36" s="153"/>
      <c r="S36" s="80">
        <f>S37*S58</f>
        <v>686</v>
      </c>
      <c r="T36" s="151"/>
      <c r="U36" s="153"/>
      <c r="V36" s="11"/>
      <c r="W36" s="11"/>
      <c r="X36" s="11"/>
      <c r="Y36" s="11"/>
      <c r="Z36" s="11"/>
      <c r="AA36" s="11"/>
      <c r="AB36" s="9"/>
    </row>
    <row r="37" spans="2:28" ht="20.100000000000001" customHeight="1" thickBot="1" x14ac:dyDescent="0.25">
      <c r="B37" s="9"/>
      <c r="C37" s="9"/>
      <c r="D37" s="9"/>
      <c r="E37" s="9"/>
      <c r="F37" s="9"/>
      <c r="G37" s="9"/>
      <c r="H37" s="9"/>
      <c r="I37" s="105" t="s">
        <v>62</v>
      </c>
      <c r="J37" s="107">
        <f>K42*G34+K43*F34+K44*E34+K45*D34</f>
        <v>490</v>
      </c>
      <c r="K37" s="173"/>
      <c r="L37" s="154"/>
      <c r="M37" s="82">
        <f>(N42+N43+N44+N45)*D34</f>
        <v>630</v>
      </c>
      <c r="N37" s="152"/>
      <c r="O37" s="154"/>
      <c r="P37" s="82">
        <f>(Q42+Q43+Q44+Q45)*D34</f>
        <v>840</v>
      </c>
      <c r="Q37" s="152"/>
      <c r="R37" s="154"/>
      <c r="S37" s="82">
        <f>(T42+T43+T44+T45)*D34</f>
        <v>980</v>
      </c>
      <c r="T37" s="152"/>
      <c r="U37" s="154"/>
      <c r="V37" s="11"/>
      <c r="W37" s="11"/>
      <c r="X37" s="11"/>
      <c r="Y37" s="11"/>
      <c r="Z37" s="11"/>
      <c r="AA37" s="11"/>
      <c r="AB37" s="9"/>
    </row>
    <row r="38" spans="2:28" ht="39.75" customHeight="1" thickBot="1" x14ac:dyDescent="0.25">
      <c r="B38" s="9"/>
      <c r="C38" s="9"/>
      <c r="D38" s="9"/>
      <c r="E38" s="9"/>
      <c r="F38" s="9"/>
      <c r="G38" s="9"/>
      <c r="H38" s="9"/>
      <c r="I38" s="106" t="s">
        <v>38</v>
      </c>
      <c r="J38" s="104">
        <f>J34/J37</f>
        <v>1</v>
      </c>
      <c r="K38" s="103">
        <f>K34/J37</f>
        <v>1</v>
      </c>
      <c r="L38" s="124">
        <f>COUNTA(L6:L33)-COUNTIF(L6:L33,"&lt;=1,15")-COUNTIF(L6:L33,"&gt;=1,001")*(-1)-COUNTIF(L6:L33,"&gt;=1,15")</f>
        <v>0</v>
      </c>
      <c r="M38" s="50">
        <f>M34/M37</f>
        <v>1</v>
      </c>
      <c r="N38" s="51">
        <f>N34/M37</f>
        <v>1</v>
      </c>
      <c r="O38" s="125">
        <f>COUNTA(O6:O33)-COUNTIF(O6:O33,"&lt;=1,15")-COUNTIF(O6:O33,"&gt;=1,001")*(-1)-COUNTIF(O6:O33,"&gt;=1,15")</f>
        <v>0</v>
      </c>
      <c r="P38" s="52">
        <f>P34/P37</f>
        <v>1</v>
      </c>
      <c r="Q38" s="53">
        <f>Q34/P37</f>
        <v>1</v>
      </c>
      <c r="R38" s="125">
        <f>COUNTA(R6:R33)-COUNTIF(R6:R33,"&lt;=1,15")-COUNTIF(R6:R33,"&gt;=1,001")*(-1)-COUNTIF(R6:R33,"&gt;=1,15")</f>
        <v>0</v>
      </c>
      <c r="S38" s="46">
        <f>S34/S37</f>
        <v>1</v>
      </c>
      <c r="T38" s="46">
        <f>T34/S37</f>
        <v>1</v>
      </c>
      <c r="U38" s="126">
        <f>COUNTA(U6:U33)-COUNTIF(U6:U33,"&lt;=1,15")-COUNTIF(U6:U33,"&gt;=1,001")*(-1)-COUNTIF(U6:U33,"&gt;=1,15")</f>
        <v>0</v>
      </c>
      <c r="V38" s="11"/>
      <c r="W38" s="11"/>
      <c r="X38" s="11"/>
      <c r="Y38" s="11"/>
      <c r="Z38" s="11"/>
      <c r="AA38" s="11"/>
      <c r="AB38" s="9"/>
    </row>
    <row r="39" spans="2:28" ht="20.100000000000001" customHeight="1" x14ac:dyDescent="0.2">
      <c r="B39" s="9"/>
      <c r="C39" s="9"/>
      <c r="D39" s="9"/>
      <c r="E39" s="9"/>
      <c r="F39" s="9"/>
      <c r="G39" s="9"/>
      <c r="H39" s="9"/>
      <c r="I39" s="19"/>
      <c r="J39" s="19"/>
      <c r="K39" s="19"/>
      <c r="L39" s="1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"/>
    </row>
    <row r="40" spans="2:28" ht="20.100000000000001" customHeight="1" x14ac:dyDescent="0.2">
      <c r="L40" s="47"/>
      <c r="V40" s="9"/>
      <c r="W40" s="9"/>
      <c r="X40" s="9"/>
      <c r="Y40" s="9"/>
      <c r="Z40" s="9"/>
      <c r="AA40" s="9"/>
    </row>
    <row r="41" spans="2:28" ht="38.25" customHeight="1" x14ac:dyDescent="0.2">
      <c r="E41" s="156" t="s">
        <v>73</v>
      </c>
      <c r="F41" s="156"/>
      <c r="G41" s="156"/>
      <c r="H41" s="67" t="s">
        <v>66</v>
      </c>
      <c r="I41" s="59" t="s">
        <v>57</v>
      </c>
      <c r="J41" s="6" t="s">
        <v>78</v>
      </c>
      <c r="K41" s="14" t="s">
        <v>25</v>
      </c>
      <c r="L41" s="14" t="s">
        <v>36</v>
      </c>
      <c r="M41" s="59" t="s">
        <v>26</v>
      </c>
      <c r="N41" s="15" t="s">
        <v>25</v>
      </c>
      <c r="O41" s="15" t="s">
        <v>36</v>
      </c>
      <c r="P41" s="27" t="s">
        <v>27</v>
      </c>
      <c r="Q41" s="28" t="s">
        <v>25</v>
      </c>
      <c r="R41" s="28" t="s">
        <v>36</v>
      </c>
      <c r="S41" s="32" t="s">
        <v>79</v>
      </c>
      <c r="T41" s="33" t="s">
        <v>25</v>
      </c>
      <c r="U41" s="33" t="s">
        <v>36</v>
      </c>
      <c r="V41" s="157"/>
      <c r="W41" s="158"/>
      <c r="X41" s="158"/>
      <c r="Y41" s="158"/>
      <c r="Z41" s="158"/>
      <c r="AA41" s="158"/>
      <c r="AB41" s="159"/>
    </row>
    <row r="42" spans="2:28" ht="15" customHeight="1" x14ac:dyDescent="0.2">
      <c r="E42" s="156" t="s">
        <v>5</v>
      </c>
      <c r="F42" s="156"/>
      <c r="G42" s="156"/>
      <c r="H42" s="67">
        <v>250</v>
      </c>
      <c r="I42" s="67" t="s">
        <v>53</v>
      </c>
      <c r="J42" s="119">
        <v>10</v>
      </c>
      <c r="K42" s="119">
        <v>25</v>
      </c>
      <c r="L42" s="119">
        <f>K42-J42</f>
        <v>15</v>
      </c>
      <c r="M42" s="79">
        <v>15</v>
      </c>
      <c r="N42" s="79">
        <v>30</v>
      </c>
      <c r="O42" s="79">
        <f>N42-M42</f>
        <v>15</v>
      </c>
      <c r="P42" s="120">
        <v>15</v>
      </c>
      <c r="Q42" s="120">
        <v>40</v>
      </c>
      <c r="R42" s="120">
        <f>Q42-P42</f>
        <v>25</v>
      </c>
      <c r="S42" s="121">
        <v>15</v>
      </c>
      <c r="T42" s="121">
        <v>45</v>
      </c>
      <c r="U42" s="121">
        <f>T42-S42</f>
        <v>30</v>
      </c>
      <c r="V42" s="8"/>
      <c r="W42" s="8"/>
      <c r="X42" s="16"/>
      <c r="Y42" s="16"/>
      <c r="Z42" s="16"/>
      <c r="AA42" s="16"/>
      <c r="AB42" s="16"/>
    </row>
    <row r="43" spans="2:28" ht="15" customHeight="1" x14ac:dyDescent="0.2">
      <c r="E43" s="156" t="s">
        <v>6</v>
      </c>
      <c r="F43" s="156"/>
      <c r="G43" s="156"/>
      <c r="H43" s="67">
        <v>251</v>
      </c>
      <c r="I43" s="67" t="s">
        <v>54</v>
      </c>
      <c r="J43" s="119">
        <v>10</v>
      </c>
      <c r="K43" s="119">
        <v>20</v>
      </c>
      <c r="L43" s="119">
        <f t="shared" ref="L43:L45" si="9">K43-J43</f>
        <v>10</v>
      </c>
      <c r="M43" s="79">
        <v>15</v>
      </c>
      <c r="N43" s="79">
        <v>25</v>
      </c>
      <c r="O43" s="79">
        <f t="shared" ref="O43:O45" si="10">N43-M43</f>
        <v>10</v>
      </c>
      <c r="P43" s="120">
        <v>15</v>
      </c>
      <c r="Q43" s="120">
        <v>35</v>
      </c>
      <c r="R43" s="120">
        <f t="shared" ref="R43:R45" si="11">Q43-P43</f>
        <v>20</v>
      </c>
      <c r="S43" s="121">
        <v>15</v>
      </c>
      <c r="T43" s="121">
        <v>40</v>
      </c>
      <c r="U43" s="121">
        <f t="shared" ref="U43:U45" si="12">T43-S43</f>
        <v>25</v>
      </c>
      <c r="V43" s="75"/>
      <c r="W43" s="75"/>
      <c r="X43" s="74"/>
      <c r="Y43" s="74"/>
      <c r="Z43" s="74"/>
      <c r="AA43" s="74"/>
      <c r="AB43" s="74"/>
    </row>
    <row r="44" spans="2:28" ht="15" customHeight="1" x14ac:dyDescent="0.2">
      <c r="E44" s="156" t="s">
        <v>7</v>
      </c>
      <c r="F44" s="156"/>
      <c r="G44" s="156"/>
      <c r="H44" s="67">
        <v>201</v>
      </c>
      <c r="I44" s="69" t="s">
        <v>55</v>
      </c>
      <c r="J44" s="119">
        <v>5</v>
      </c>
      <c r="K44" s="119">
        <v>15</v>
      </c>
      <c r="L44" s="119">
        <f t="shared" si="9"/>
        <v>10</v>
      </c>
      <c r="M44" s="79">
        <v>10</v>
      </c>
      <c r="N44" s="79">
        <v>20</v>
      </c>
      <c r="O44" s="79">
        <f t="shared" si="10"/>
        <v>10</v>
      </c>
      <c r="P44" s="120">
        <v>10</v>
      </c>
      <c r="Q44" s="120">
        <v>30</v>
      </c>
      <c r="R44" s="120">
        <f t="shared" si="11"/>
        <v>20</v>
      </c>
      <c r="S44" s="121">
        <v>10</v>
      </c>
      <c r="T44" s="121">
        <v>35</v>
      </c>
      <c r="U44" s="121">
        <f t="shared" si="12"/>
        <v>25</v>
      </c>
      <c r="V44" s="8"/>
      <c r="W44" s="8"/>
      <c r="X44" s="12"/>
      <c r="Y44" s="12"/>
      <c r="Z44" s="12"/>
      <c r="AA44" s="12"/>
      <c r="AB44" s="12"/>
    </row>
    <row r="45" spans="2:28" ht="15" customHeight="1" x14ac:dyDescent="0.2">
      <c r="E45" s="156" t="s">
        <v>8</v>
      </c>
      <c r="F45" s="156"/>
      <c r="G45" s="156"/>
      <c r="H45" s="67">
        <v>151</v>
      </c>
      <c r="I45" s="67" t="s">
        <v>56</v>
      </c>
      <c r="J45" s="119">
        <v>5</v>
      </c>
      <c r="K45" s="119">
        <v>10</v>
      </c>
      <c r="L45" s="119">
        <f t="shared" si="9"/>
        <v>5</v>
      </c>
      <c r="M45" s="79">
        <v>5</v>
      </c>
      <c r="N45" s="79">
        <v>15</v>
      </c>
      <c r="O45" s="79">
        <f t="shared" si="10"/>
        <v>10</v>
      </c>
      <c r="P45" s="120">
        <v>5</v>
      </c>
      <c r="Q45" s="120">
        <v>15</v>
      </c>
      <c r="R45" s="120">
        <f t="shared" si="11"/>
        <v>10</v>
      </c>
      <c r="S45" s="121">
        <v>5</v>
      </c>
      <c r="T45" s="121">
        <v>20</v>
      </c>
      <c r="U45" s="121">
        <f t="shared" si="12"/>
        <v>15</v>
      </c>
      <c r="V45" s="8"/>
      <c r="W45" s="8"/>
      <c r="X45" s="12"/>
      <c r="Y45" s="12"/>
      <c r="Z45" s="12"/>
      <c r="AA45" s="12"/>
      <c r="AB45" s="12"/>
    </row>
    <row r="48" spans="2:28" ht="38.25" hidden="1" x14ac:dyDescent="0.2">
      <c r="E48" s="156">
        <v>2013</v>
      </c>
      <c r="F48" s="156"/>
      <c r="G48" s="156"/>
      <c r="H48" s="67"/>
      <c r="I48" s="59" t="s">
        <v>2</v>
      </c>
      <c r="J48" s="6" t="s">
        <v>24</v>
      </c>
      <c r="K48" s="14" t="s">
        <v>25</v>
      </c>
      <c r="L48" s="14" t="s">
        <v>36</v>
      </c>
      <c r="M48" s="59" t="s">
        <v>26</v>
      </c>
      <c r="N48" s="15" t="s">
        <v>25</v>
      </c>
      <c r="O48" s="15" t="s">
        <v>36</v>
      </c>
      <c r="P48" s="27" t="s">
        <v>27</v>
      </c>
      <c r="Q48" s="28" t="s">
        <v>25</v>
      </c>
      <c r="R48" s="28" t="s">
        <v>36</v>
      </c>
      <c r="S48" s="32" t="s">
        <v>28</v>
      </c>
      <c r="T48" s="33" t="s">
        <v>25</v>
      </c>
      <c r="U48" s="33" t="s">
        <v>36</v>
      </c>
      <c r="V48" s="157" t="s">
        <v>45</v>
      </c>
      <c r="W48" s="158"/>
      <c r="X48" s="158"/>
      <c r="Y48" s="158"/>
      <c r="Z48" s="158"/>
      <c r="AA48" s="158"/>
      <c r="AB48" s="159"/>
    </row>
    <row r="49" spans="5:28" hidden="1" x14ac:dyDescent="0.2">
      <c r="E49" s="156" t="s">
        <v>5</v>
      </c>
      <c r="F49" s="156"/>
      <c r="G49" s="156"/>
      <c r="H49" s="67"/>
      <c r="I49" s="67" t="s">
        <v>46</v>
      </c>
      <c r="J49" s="10" t="s">
        <v>15</v>
      </c>
      <c r="K49" s="10" t="s">
        <v>14</v>
      </c>
      <c r="L49" s="10" t="s">
        <v>15</v>
      </c>
      <c r="M49" s="7" t="s">
        <v>15</v>
      </c>
      <c r="N49" s="7" t="s">
        <v>16</v>
      </c>
      <c r="O49" s="7" t="s">
        <v>14</v>
      </c>
      <c r="P49" s="29" t="s">
        <v>15</v>
      </c>
      <c r="Q49" s="29" t="s">
        <v>16</v>
      </c>
      <c r="R49" s="29" t="s">
        <v>14</v>
      </c>
      <c r="S49" s="34" t="s">
        <v>14</v>
      </c>
      <c r="T49" s="34" t="s">
        <v>16</v>
      </c>
      <c r="U49" s="34" t="s">
        <v>15</v>
      </c>
      <c r="V49" s="8" t="s">
        <v>32</v>
      </c>
      <c r="W49" s="8" t="s">
        <v>30</v>
      </c>
      <c r="X49" s="16" t="s">
        <v>31</v>
      </c>
      <c r="Y49" s="16">
        <v>0</v>
      </c>
      <c r="Z49" s="16" t="s">
        <v>33</v>
      </c>
      <c r="AA49" s="16" t="s">
        <v>29</v>
      </c>
      <c r="AB49" s="16" t="s">
        <v>34</v>
      </c>
    </row>
    <row r="50" spans="5:28" hidden="1" x14ac:dyDescent="0.2">
      <c r="E50" s="156" t="s">
        <v>6</v>
      </c>
      <c r="F50" s="156"/>
      <c r="G50" s="156"/>
      <c r="H50" s="67"/>
      <c r="I50" s="54" t="s">
        <v>48</v>
      </c>
      <c r="J50" s="10" t="s">
        <v>15</v>
      </c>
      <c r="K50" s="10" t="s">
        <v>16</v>
      </c>
      <c r="L50" s="10" t="s">
        <v>14</v>
      </c>
      <c r="M50" s="7" t="s">
        <v>14</v>
      </c>
      <c r="N50" s="7" t="s">
        <v>19</v>
      </c>
      <c r="O50" s="7" t="s">
        <v>17</v>
      </c>
      <c r="P50" s="29" t="s">
        <v>14</v>
      </c>
      <c r="Q50" s="29" t="s">
        <v>19</v>
      </c>
      <c r="R50" s="29" t="s">
        <v>17</v>
      </c>
      <c r="S50" s="34" t="s">
        <v>14</v>
      </c>
      <c r="T50" s="34" t="s">
        <v>19</v>
      </c>
      <c r="U50" s="34" t="s">
        <v>17</v>
      </c>
      <c r="V50" s="17" t="s">
        <v>35</v>
      </c>
      <c r="W50" s="17">
        <v>1.08</v>
      </c>
      <c r="X50" s="18">
        <v>1.03</v>
      </c>
      <c r="Y50" s="18">
        <v>1</v>
      </c>
      <c r="Z50" s="18">
        <v>1.03</v>
      </c>
      <c r="AA50" s="18">
        <v>1.08</v>
      </c>
      <c r="AB50" s="18">
        <v>1.1499999999999999</v>
      </c>
    </row>
    <row r="51" spans="5:28" hidden="1" x14ac:dyDescent="0.2">
      <c r="E51" s="156" t="s">
        <v>7</v>
      </c>
      <c r="F51" s="156"/>
      <c r="G51" s="156"/>
      <c r="H51" s="67"/>
      <c r="I51" s="67" t="s">
        <v>47</v>
      </c>
      <c r="J51" s="10" t="s">
        <v>15</v>
      </c>
      <c r="K51" s="10" t="s">
        <v>17</v>
      </c>
      <c r="L51" s="10" t="s">
        <v>16</v>
      </c>
      <c r="M51" s="7" t="s">
        <v>16</v>
      </c>
      <c r="N51" s="7" t="s">
        <v>20</v>
      </c>
      <c r="O51" s="7" t="s">
        <v>18</v>
      </c>
      <c r="P51" s="29" t="s">
        <v>16</v>
      </c>
      <c r="Q51" s="29" t="s">
        <v>20</v>
      </c>
      <c r="R51" s="29" t="s">
        <v>18</v>
      </c>
      <c r="S51" s="34" t="s">
        <v>16</v>
      </c>
      <c r="T51" s="34" t="s">
        <v>22</v>
      </c>
      <c r="U51" s="34" t="s">
        <v>19</v>
      </c>
      <c r="V51" s="8"/>
      <c r="W51" s="8"/>
      <c r="X51" s="12"/>
      <c r="Y51" s="12"/>
      <c r="Z51" s="12"/>
      <c r="AA51" s="12"/>
      <c r="AB51" s="12"/>
    </row>
    <row r="52" spans="5:28" hidden="1" x14ac:dyDescent="0.2">
      <c r="E52" s="156" t="s">
        <v>8</v>
      </c>
      <c r="F52" s="156"/>
      <c r="G52" s="156"/>
      <c r="H52" s="67"/>
      <c r="I52" s="55" t="s">
        <v>49</v>
      </c>
      <c r="J52" s="10" t="s">
        <v>15</v>
      </c>
      <c r="K52" s="10" t="s">
        <v>18</v>
      </c>
      <c r="L52" s="10" t="s">
        <v>17</v>
      </c>
      <c r="M52" s="7" t="s">
        <v>17</v>
      </c>
      <c r="N52" s="7" t="s">
        <v>21</v>
      </c>
      <c r="O52" s="7" t="s">
        <v>19</v>
      </c>
      <c r="P52" s="29" t="s">
        <v>17</v>
      </c>
      <c r="Q52" s="29" t="s">
        <v>21</v>
      </c>
      <c r="R52" s="29" t="s">
        <v>19</v>
      </c>
      <c r="S52" s="34" t="s">
        <v>17</v>
      </c>
      <c r="T52" s="34" t="s">
        <v>23</v>
      </c>
      <c r="U52" s="34" t="s">
        <v>20</v>
      </c>
      <c r="V52" s="8"/>
      <c r="W52" s="8"/>
      <c r="X52" s="12"/>
      <c r="Y52" s="12"/>
      <c r="Z52" s="12"/>
      <c r="AA52" s="12"/>
      <c r="AB52" s="12"/>
    </row>
    <row r="53" spans="5:28" hidden="1" x14ac:dyDescent="0.2"/>
    <row r="54" spans="5:28" hidden="1" x14ac:dyDescent="0.2"/>
    <row r="56" spans="5:28" x14ac:dyDescent="0.2">
      <c r="J56" s="101">
        <v>5</v>
      </c>
      <c r="K56" s="101">
        <v>10</v>
      </c>
      <c r="L56" s="101">
        <v>15</v>
      </c>
      <c r="M56" s="101">
        <v>20</v>
      </c>
      <c r="N56" s="101">
        <v>25</v>
      </c>
      <c r="O56" s="101">
        <v>30</v>
      </c>
      <c r="P56" s="101">
        <v>35</v>
      </c>
      <c r="Q56" s="101">
        <v>40</v>
      </c>
      <c r="R56" s="101">
        <v>45</v>
      </c>
      <c r="T56" s="2" t="s">
        <v>68</v>
      </c>
    </row>
    <row r="57" spans="5:28" x14ac:dyDescent="0.2">
      <c r="J57" s="123">
        <f>J56*$S$57</f>
        <v>5.75</v>
      </c>
      <c r="K57" s="123">
        <f t="shared" ref="K57:Q57" si="13">K56*$S$57</f>
        <v>11.5</v>
      </c>
      <c r="L57" s="123">
        <f t="shared" si="13"/>
        <v>17.25</v>
      </c>
      <c r="M57" s="123">
        <f t="shared" si="13"/>
        <v>23</v>
      </c>
      <c r="N57" s="123">
        <f t="shared" si="13"/>
        <v>28.749999999999996</v>
      </c>
      <c r="O57" s="123">
        <f t="shared" si="13"/>
        <v>34.5</v>
      </c>
      <c r="P57" s="123">
        <f t="shared" si="13"/>
        <v>40.25</v>
      </c>
      <c r="Q57" s="123">
        <f t="shared" si="13"/>
        <v>46</v>
      </c>
      <c r="R57" s="123">
        <f>R56*$S$57</f>
        <v>51.749999999999993</v>
      </c>
      <c r="S57" s="102">
        <v>1.1499999999999999</v>
      </c>
      <c r="T57" s="2" t="s">
        <v>67</v>
      </c>
    </row>
    <row r="58" spans="5:28" x14ac:dyDescent="0.2">
      <c r="J58" s="5">
        <v>0.7</v>
      </c>
      <c r="M58" s="5">
        <v>0.7</v>
      </c>
      <c r="P58" s="5">
        <v>0.7</v>
      </c>
      <c r="S58" s="5">
        <v>0.7</v>
      </c>
      <c r="T58" s="2" t="s">
        <v>69</v>
      </c>
    </row>
  </sheetData>
  <sheetProtection algorithmName="SHA-512" hashValue="oG9s7/URKvmJl/MOl0h5FqLuy5UOR8pVOYV/iyAs3eNO0vGy0rBkqooWF87VuuVzTO6pIHJStDc92Z/0foVtFg==" saltValue="qkQrxqst9uPUA73HJuIskA==" spinCount="100000" sheet="1" objects="1" scenarios="1" selectLockedCells="1"/>
  <mergeCells count="56">
    <mergeCell ref="C17:G17"/>
    <mergeCell ref="E44:G44"/>
    <mergeCell ref="E45:G45"/>
    <mergeCell ref="E41:G41"/>
    <mergeCell ref="E42:G42"/>
    <mergeCell ref="C26:G26"/>
    <mergeCell ref="C27:G27"/>
    <mergeCell ref="C28:G28"/>
    <mergeCell ref="C29:G29"/>
    <mergeCell ref="E43:G43"/>
    <mergeCell ref="C30:G30"/>
    <mergeCell ref="C31:G31"/>
    <mergeCell ref="C32:G32"/>
    <mergeCell ref="C33:G33"/>
    <mergeCell ref="C12:G12"/>
    <mergeCell ref="C13:G13"/>
    <mergeCell ref="C14:G14"/>
    <mergeCell ref="C15:G15"/>
    <mergeCell ref="C16:G16"/>
    <mergeCell ref="C7:G7"/>
    <mergeCell ref="C8:G8"/>
    <mergeCell ref="C9:G9"/>
    <mergeCell ref="C10:G10"/>
    <mergeCell ref="C11:G11"/>
    <mergeCell ref="X3:Y3"/>
    <mergeCell ref="E52:G52"/>
    <mergeCell ref="E51:G51"/>
    <mergeCell ref="C23:G23"/>
    <mergeCell ref="C24:G24"/>
    <mergeCell ref="C25:G25"/>
    <mergeCell ref="C18:G18"/>
    <mergeCell ref="C19:G19"/>
    <mergeCell ref="C20:G20"/>
    <mergeCell ref="C21:G21"/>
    <mergeCell ref="C22:G22"/>
    <mergeCell ref="O35:O37"/>
    <mergeCell ref="R35:R37"/>
    <mergeCell ref="U35:U37"/>
    <mergeCell ref="C5:G5"/>
    <mergeCell ref="C6:G6"/>
    <mergeCell ref="E1:R1"/>
    <mergeCell ref="E48:G48"/>
    <mergeCell ref="V48:AB48"/>
    <mergeCell ref="E49:G49"/>
    <mergeCell ref="E50:G50"/>
    <mergeCell ref="V41:AB41"/>
    <mergeCell ref="J4:L4"/>
    <mergeCell ref="M4:O4"/>
    <mergeCell ref="P4:R4"/>
    <mergeCell ref="S4:U4"/>
    <mergeCell ref="V4:Y4"/>
    <mergeCell ref="K35:K37"/>
    <mergeCell ref="N35:N37"/>
    <mergeCell ref="Q35:Q37"/>
    <mergeCell ref="T35:T37"/>
    <mergeCell ref="L35:L37"/>
  </mergeCells>
  <conditionalFormatting sqref="J38:K38 M38:N38 P38:Q38 S38:T38 L6:L34 O6:O34 R6:R34 U6:U34">
    <cfRule type="cellIs" dxfId="141" priority="121" stopIfTrue="1" operator="between">
      <formula>1.1502</formula>
      <formula>9995</formula>
    </cfRule>
    <cfRule type="dataBar" priority="21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{B8F533FF-5131-5B4A-8520-6F1421A62FF6}</x14:id>
        </ext>
      </extLst>
    </cfRule>
    <cfRule type="cellIs" dxfId="140" priority="236" operator="between">
      <formula>1.001</formula>
      <formula>1.1501</formula>
    </cfRule>
  </conditionalFormatting>
  <conditionalFormatting sqref="L6:L33 O6:O33 R6:R33 U6:U34">
    <cfRule type="cellIs" dxfId="139" priority="119" stopIfTrue="1" operator="between">
      <formula>-1</formula>
      <formula>-0.001</formula>
    </cfRule>
  </conditionalFormatting>
  <conditionalFormatting sqref="J24 J27:J33">
    <cfRule type="cellIs" dxfId="138" priority="233" operator="lessThan">
      <formula>5</formula>
    </cfRule>
  </conditionalFormatting>
  <conditionalFormatting sqref="J25:J26">
    <cfRule type="expression" dxfId="137" priority="202">
      <formula>OR((AND(F25=1,J25&lt;5)),(AND(F25=2,J25&lt;5)),(AND(F25=3,J25&lt;5)),(AND(F25=4,J25&lt;5)))</formula>
    </cfRule>
    <cfRule type="expression" dxfId="136" priority="203">
      <formula>OR((AND(F25=1,J25&gt;35)),(AND(F25=2,J25&gt;35)),(AND(F25=3,J25&gt;30)),(AND(F25=4,J25&gt;25)))</formula>
    </cfRule>
  </conditionalFormatting>
  <conditionalFormatting sqref="J34">
    <cfRule type="expression" dxfId="135" priority="77">
      <formula>($J$34&lt;$J$35)</formula>
    </cfRule>
    <cfRule type="expression" dxfId="134" priority="103">
      <formula>(AND($J$34&gt;$J$37,$J$34&lt;$J$37*$S$57))</formula>
    </cfRule>
    <cfRule type="expression" dxfId="133" priority="115">
      <formula>($J$34&gt;$J$37*$S$57)</formula>
    </cfRule>
  </conditionalFormatting>
  <conditionalFormatting sqref="N35:N37">
    <cfRule type="expression" dxfId="132" priority="110">
      <formula>IF($J$34&lt;$J$35,,)</formula>
    </cfRule>
  </conditionalFormatting>
  <conditionalFormatting sqref="K34">
    <cfRule type="expression" dxfId="131" priority="76">
      <formula>($K$34&lt;$J$35)</formula>
    </cfRule>
    <cfRule type="expression" dxfId="130" priority="108">
      <formula>(AND($K$34&gt;$J$37,$K$34&lt;$J$37*$S$57))</formula>
    </cfRule>
    <cfRule type="expression" dxfId="129" priority="109">
      <formula>($K$34&gt;$J$37*$S$57)</formula>
    </cfRule>
  </conditionalFormatting>
  <conditionalFormatting sqref="M34">
    <cfRule type="expression" dxfId="128" priority="69">
      <formula>($M$34&lt;$M$35)</formula>
    </cfRule>
    <cfRule type="expression" dxfId="127" priority="71">
      <formula>(AND($M$34&gt;$M$37,$M$34&lt;$M$37*$S$57))</formula>
    </cfRule>
    <cfRule type="expression" dxfId="126" priority="75">
      <formula>($M$34&gt;$M$37*$S$57)</formula>
    </cfRule>
  </conditionalFormatting>
  <conditionalFormatting sqref="N34">
    <cfRule type="expression" dxfId="125" priority="68">
      <formula>($N$34&lt;$M$35)</formula>
    </cfRule>
    <cfRule type="expression" dxfId="124" priority="72">
      <formula>(AND($N$34&gt;$M$37,$N$34&lt;$M$37*$S$57))</formula>
    </cfRule>
    <cfRule type="expression" dxfId="123" priority="73">
      <formula>($N$34&gt;$M$37*$S$57)</formula>
    </cfRule>
  </conditionalFormatting>
  <conditionalFormatting sqref="P34">
    <cfRule type="expression" dxfId="122" priority="61">
      <formula>($P$34&lt;$P$35)</formula>
    </cfRule>
    <cfRule type="expression" dxfId="121" priority="63">
      <formula>(AND($P$34&gt;$P$37,$P$34&lt;$P$37*$S$57))</formula>
    </cfRule>
    <cfRule type="expression" dxfId="120" priority="67">
      <formula>($P$34&gt;$P$37*$S$57)</formula>
    </cfRule>
  </conditionalFormatting>
  <conditionalFormatting sqref="Q34">
    <cfRule type="expression" dxfId="119" priority="56">
      <formula>($Q$34&lt;$P$35)</formula>
    </cfRule>
    <cfRule type="expression" dxfId="118" priority="57">
      <formula>(AND($Q$34&gt;$P$37,$Q$34&lt;$P$37*$S$57))</formula>
    </cfRule>
    <cfRule type="expression" dxfId="117" priority="59">
      <formula>($Q$34&gt;$P$37*$S$57)</formula>
    </cfRule>
  </conditionalFormatting>
  <conditionalFormatting sqref="S34">
    <cfRule type="expression" dxfId="116" priority="52">
      <formula>($S$34&lt;$S$35)</formula>
    </cfRule>
    <cfRule type="expression" dxfId="115" priority="53">
      <formula>(AND($S$34&gt;$S$37,$S$34&lt;$S$37*$S$57))</formula>
    </cfRule>
    <cfRule type="expression" dxfId="114" priority="55">
      <formula>($S$34&gt;$S$37*$S$57)</formula>
    </cfRule>
  </conditionalFormatting>
  <conditionalFormatting sqref="T34">
    <cfRule type="expression" dxfId="113" priority="48">
      <formula>($T$34&lt;$S$35)</formula>
    </cfRule>
    <cfRule type="expression" dxfId="112" priority="49">
      <formula>(AND($T$34&gt;$S$37,$T$34&lt;$S$37*$S$57))</formula>
    </cfRule>
    <cfRule type="expression" dxfId="111" priority="51">
      <formula>($T$34&gt;$S$37*$S$57)</formula>
    </cfRule>
  </conditionalFormatting>
  <conditionalFormatting sqref="P6:P33">
    <cfRule type="expression" dxfId="110" priority="437">
      <formula>AND((I6=1),(P6&gt;$Q$42),(P6&lt;=$Q$57))</formula>
    </cfRule>
    <cfRule type="expression" dxfId="109" priority="438">
      <formula>AND((I6=2),(P6&gt;$Q$43),(P6&lt;=$P$57))</formula>
    </cfRule>
    <cfRule type="expression" dxfId="108" priority="439">
      <formula>AND((I6=3),(P6&gt;$Q$44),(P6&lt;=$O$57))</formula>
    </cfRule>
    <cfRule type="expression" dxfId="107" priority="440">
      <formula>AND((I6=4),(P6&gt;$Q$45),(P6&lt;=$M$57))</formula>
    </cfRule>
    <cfRule type="expression" dxfId="106" priority="441">
      <formula>AND((I6=1),OR((P6&lt;$P$42),(P6&gt;$Q$57)))</formula>
    </cfRule>
    <cfRule type="expression" dxfId="105" priority="442">
      <formula>AND((I6=2),OR((P6&lt;$P$43),(P6&gt;$P$57)))</formula>
    </cfRule>
    <cfRule type="expression" dxfId="104" priority="443">
      <formula>AND((I6=3),OR((P6&lt;$P$44),(P6&gt;$O$57)))</formula>
    </cfRule>
    <cfRule type="expression" dxfId="103" priority="444">
      <formula>AND((I6=4),OR((P6&lt;$P$45),(P6&gt;$M$57)))</formula>
    </cfRule>
  </conditionalFormatting>
  <conditionalFormatting sqref="S6:S33">
    <cfRule type="expression" dxfId="102" priority="445">
      <formula>AND((I6=1),(S6&gt;$T$42),(S6&lt;=$R$57))</formula>
    </cfRule>
    <cfRule type="expression" dxfId="101" priority="446">
      <formula>AND((I6=2),(S6&gt;$T$43),(S6&lt;=$Q$57))</formula>
    </cfRule>
    <cfRule type="expression" dxfId="100" priority="447">
      <formula>AND((I6=3),(S6&gt;$T$44),(S6&lt;=$P$57))</formula>
    </cfRule>
    <cfRule type="expression" dxfId="99" priority="448">
      <formula>AND((I6=4),(S6&gt;$T$45),(S6&lt;=$N$57))</formula>
    </cfRule>
    <cfRule type="expression" dxfId="98" priority="449">
      <formula>AND((I6=1),OR((S6&lt;$S$42),(S6&gt;$R$57)))</formula>
    </cfRule>
    <cfRule type="expression" dxfId="97" priority="450">
      <formula>AND((I6=2),OR((S6&lt;$S$43),(S6&gt;$Q$57)))</formula>
    </cfRule>
    <cfRule type="expression" dxfId="96" priority="451">
      <formula>AND((I6=3),OR((S6&lt;$S$44),(S6&gt;$P$57)))</formula>
    </cfRule>
    <cfRule type="expression" dxfId="95" priority="452">
      <formula>AND((I6=4),OR((S6&lt;$S$45),(S6&gt;$N$57)))</formula>
    </cfRule>
  </conditionalFormatting>
  <conditionalFormatting sqref="J6:J33">
    <cfRule type="expression" dxfId="94" priority="453">
      <formula>AND((I6=1),(J6&gt;$K$42),(J6&lt;=$N$57))</formula>
    </cfRule>
    <cfRule type="expression" dxfId="93" priority="454">
      <formula>AND((I6=2),(J6&gt;$K$43),(J6&lt;=$M$57))</formula>
    </cfRule>
    <cfRule type="expression" dxfId="92" priority="455">
      <formula>AND((I6=3),(J6&gt;$K$44),(J6&lt;=$L$57))</formula>
    </cfRule>
    <cfRule type="expression" dxfId="91" priority="456">
      <formula>AND((I6=4),(J6&gt;$K$45),(J6&lt;=$K$57))</formula>
    </cfRule>
    <cfRule type="expression" dxfId="90" priority="457">
      <formula>AND((I6=1),OR((J6&lt;$J$42),(J6&gt;$N$57)))</formula>
    </cfRule>
    <cfRule type="expression" dxfId="89" priority="458">
      <formula>AND((I6=2),OR((J6&lt;$J$43),(J6&gt;$M$57)))</formula>
    </cfRule>
    <cfRule type="expression" dxfId="88" priority="459">
      <formula>AND((I6=3),OR((J6&lt;$J$44),(J6&gt;$L$57)))</formula>
    </cfRule>
    <cfRule type="expression" dxfId="87" priority="460">
      <formula>AND((I6=4),OR((J6&lt;$J$45),(J6&gt;$K$57)))</formula>
    </cfRule>
  </conditionalFormatting>
  <conditionalFormatting sqref="M6:M33">
    <cfRule type="expression" dxfId="86" priority="461">
      <formula>AND((I6=1),(M6&gt;$N$42),(M6&lt;=$O$57))</formula>
    </cfRule>
    <cfRule type="expression" dxfId="85" priority="462">
      <formula>AND((I6=2),(M6&gt;$N$43),(M6&lt;=$N$57))</formula>
    </cfRule>
    <cfRule type="expression" dxfId="84" priority="463">
      <formula>AND((I6=3),(M6&gt;$N$44),(M6&lt;=$M$57))</formula>
    </cfRule>
    <cfRule type="expression" dxfId="83" priority="464">
      <formula>AND((I6=4),(M6&gt;$N$45),(M6&lt;=$L$57))</formula>
    </cfRule>
    <cfRule type="expression" dxfId="82" priority="465">
      <formula>AND((I6=1),OR((M6&lt;$M$42),(M6&gt;$O$57)))</formula>
    </cfRule>
    <cfRule type="expression" dxfId="81" priority="466">
      <formula>AND((I6=2),OR((M6&lt;$M$43),(M6&gt;$N$57)))</formula>
    </cfRule>
    <cfRule type="expression" dxfId="80" priority="467">
      <formula>AND((I6=3),OR((M6&lt;$M$44),(M6&gt;$M$57)))</formula>
    </cfRule>
    <cfRule type="expression" dxfId="79" priority="468">
      <formula>AND((I6=4),OR((M6&lt;$M$45),(M6&gt;$L$57)))</formula>
    </cfRule>
  </conditionalFormatting>
  <conditionalFormatting sqref="L38">
    <cfRule type="cellIs" dxfId="78" priority="12" operator="between">
      <formula>1</formula>
      <formula>3</formula>
    </cfRule>
    <cfRule type="cellIs" dxfId="77" priority="11" stopIfTrue="1" operator="between">
      <formula>3.001</formula>
      <formula>29</formula>
    </cfRule>
  </conditionalFormatting>
  <conditionalFormatting sqref="O38">
    <cfRule type="cellIs" dxfId="76" priority="8" operator="between">
      <formula>3.001</formula>
      <formula>29</formula>
    </cfRule>
    <cfRule type="cellIs" dxfId="75" priority="9" operator="between">
      <formula>1</formula>
      <formula>3</formula>
    </cfRule>
  </conditionalFormatting>
  <conditionalFormatting sqref="R38">
    <cfRule type="cellIs" dxfId="74" priority="5" operator="between">
      <formula>3.001</formula>
      <formula>29</formula>
    </cfRule>
    <cfRule type="cellIs" dxfId="73" priority="6" operator="between">
      <formula>1</formula>
      <formula>3</formula>
    </cfRule>
  </conditionalFormatting>
  <conditionalFormatting sqref="U38">
    <cfRule type="cellIs" dxfId="72" priority="2" stopIfTrue="1" operator="between">
      <formula>3.001</formula>
      <formula>29</formula>
    </cfRule>
    <cfRule type="cellIs" dxfId="71" priority="3" operator="between">
      <formula>1</formula>
      <formula>3</formula>
    </cfRule>
  </conditionalFormatting>
  <dataValidations count="5">
    <dataValidation type="decimal" allowBlank="1" showInputMessage="1" showErrorMessage="1" errorTitle="Eingabe der Neigung" error="Die Neigung kann zwischen -90 und +90 Grad eingeben werden." sqref="K6:K33 N6:N33 Q6:Q33 T6:T33" xr:uid="{6A707AB3-BEC2-FA42-9A32-8C7DA926E8CC}">
      <formula1>-90</formula1>
      <formula2>90</formula2>
    </dataValidation>
    <dataValidation type="decimal" allowBlank="1" showInputMessage="1" showErrorMessage="1" errorTitle="max. Entfernung weißer Pflock" error="Die max. Entfernung für den weißen Pflock beträgt 30m +15% = 34,50m_x000a_" sqref="M6:M33" xr:uid="{CAA79112-72A1-EB46-91BA-FBFF1C7C9457}">
      <formula1>0</formula1>
      <formula2>34.5</formula2>
    </dataValidation>
    <dataValidation type="decimal" allowBlank="1" showInputMessage="1" showErrorMessage="1" errorTitle="max. Entfernung blauer Pflock" error="Die max. Entfernung für den blauen Pflock beträgt 40m +15% = 46,00m_x000a_" sqref="P6:P19 P21:P33 P20" xr:uid="{C9FD41EA-A950-5B40-B131-F5931726EF12}">
      <formula1>0</formula1>
      <formula2>46</formula2>
    </dataValidation>
    <dataValidation type="decimal" allowBlank="1" showInputMessage="1" showErrorMessage="1" errorTitle="max. Entfernung roter Pflock" error="Die max. Entfernung für den roten Pflock beträgt 45m +15% = 51,75m_x000a_" sqref="S21 S22:S33 S6:S19 S20" xr:uid="{8EF85D41-C78C-244C-939F-1001949452B5}">
      <formula1>0</formula1>
      <formula2>51.75</formula2>
    </dataValidation>
    <dataValidation type="decimal" allowBlank="1" showInputMessage="1" showErrorMessage="1" errorTitle="max.Entfernung gelber Pflock" error="Die max. Entfernung für den gelben Pflock beträgt 25m +15% = 28,75m_x000a_" sqref="J6:J22 J24:J33 J23" xr:uid="{842A17C2-2CF9-3542-BFDC-C0CCF49343E8}">
      <formula1>0</formula1>
      <formula2>28.75</formula2>
    </dataValidation>
  </dataValidations>
  <pageMargins left="0.74803149606299213" right="0.43307086614173229" top="0.46" bottom="0.34" header="0.27559055118110237" footer="0.26"/>
  <pageSetup paperSize="9" scale="71" orientation="landscape" r:id="rId1"/>
  <headerFooter alignWithMargins="0">
    <oddHeader>&amp;C&amp;F&amp;R&amp;D  &amp;T
Seite &amp;P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F533FF-5131-5B4A-8520-6F1421A62FF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114" id="{6737F4C4-F63A-DA40-8A35-2B59D0E39519}">
            <x14:iconSet iconSet="3Symbols2"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90" id="{00000000-000E-0000-0100-000007000000}">
            <x14:iconSet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122" id="{3A9A6DC2-DAB3-034C-81AE-29AFB444B12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74" id="{0F34B5FF-2CE0-0345-8A7D-EBEC5A376D2F}">
            <x14:iconSet iconSet="3Symbols2"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70" id="{811492C3-6B73-664E-B488-ADD94CB05397}">
            <x14:iconSet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66" id="{368F54E3-C190-3A4C-8387-69B7DA707955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58" id="{3C43BB6A-D89F-F243-BCC0-26DE873AEDE5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Q34</xm:sqref>
        </x14:conditionalFormatting>
        <x14:conditionalFormatting xmlns:xm="http://schemas.microsoft.com/office/excel/2006/main">
          <x14:cfRule type="iconSet" priority="54" id="{943CF9A2-63F8-7E48-A491-71D386010E29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S34</xm:sqref>
        </x14:conditionalFormatting>
        <x14:conditionalFormatting xmlns:xm="http://schemas.microsoft.com/office/excel/2006/main">
          <x14:cfRule type="iconSet" priority="50" id="{0E258D95-3226-CD4D-BACD-4E51DDD4985C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T34</xm:sqref>
        </x14:conditionalFormatting>
        <x14:conditionalFormatting xmlns:xm="http://schemas.microsoft.com/office/excel/2006/main">
          <x14:cfRule type="iconSet" priority="47" id="{85C8E1BC-C97D-7F46-B243-7D590F687BDF}">
            <x14:iconSet custom="1">
              <x14:cfvo type="percent">
                <xm:f>0</xm:f>
              </x14:cfvo>
              <x14:cfvo type="num">
                <xm:f>7</xm:f>
              </x14:cfvo>
              <x14:cfvo type="num" gte="0">
                <xm:f>7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D34:G34</xm:sqref>
        </x14:conditionalFormatting>
        <x14:conditionalFormatting xmlns:xm="http://schemas.microsoft.com/office/excel/2006/main">
          <x14:cfRule type="iconSet" priority="10" id="{98B1E148-340A-DC4A-BBC3-58B121E1729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L38</xm:sqref>
        </x14:conditionalFormatting>
        <x14:conditionalFormatting xmlns:xm="http://schemas.microsoft.com/office/excel/2006/main">
          <x14:cfRule type="iconSet" priority="7" id="{CE7909CE-FC50-6047-A0B1-7B2F3C39F4E5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O38</xm:sqref>
        </x14:conditionalFormatting>
        <x14:conditionalFormatting xmlns:xm="http://schemas.microsoft.com/office/excel/2006/main">
          <x14:cfRule type="iconSet" priority="4" id="{70778CD4-3F21-E341-962C-FC1EE11FFCC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R38</xm:sqref>
        </x14:conditionalFormatting>
        <x14:conditionalFormatting xmlns:xm="http://schemas.microsoft.com/office/excel/2006/main">
          <x14:cfRule type="iconSet" priority="1" id="{35DD4270-F797-0746-9027-9C3C6DAA1073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U38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F661-C88B-354A-8D2B-BCC5960D8215}">
  <sheetPr>
    <pageSetUpPr fitToPage="1"/>
  </sheetPr>
  <dimension ref="B1:AC58"/>
  <sheetViews>
    <sheetView tabSelected="1" topLeftCell="B1" zoomScale="120" zoomScaleNormal="120" workbookViewId="0">
      <pane xSplit="8" ySplit="4" topLeftCell="O5" activePane="bottomRight" state="frozen"/>
      <selection activeCell="B1" sqref="B1"/>
      <selection pane="topRight" activeCell="J1" sqref="J1"/>
      <selection pane="bottomLeft" activeCell="B5" sqref="B5"/>
      <selection pane="bottomRight" activeCell="P5" sqref="P5"/>
    </sheetView>
  </sheetViews>
  <sheetFormatPr baseColWidth="10" defaultColWidth="9" defaultRowHeight="12.75" x14ac:dyDescent="0.2"/>
  <cols>
    <col min="1" max="1" width="5.42578125" style="4" customWidth="1"/>
    <col min="2" max="2" width="4.42578125" style="5" customWidth="1"/>
    <col min="3" max="3" width="10.42578125" style="5" customWidth="1"/>
    <col min="4" max="6" width="4.42578125" style="5" customWidth="1"/>
    <col min="7" max="7" width="4.7109375" style="5" bestFit="1" customWidth="1"/>
    <col min="8" max="9" width="9.7109375" style="5" customWidth="1"/>
    <col min="10" max="10" width="9.42578125" style="5" bestFit="1" customWidth="1"/>
    <col min="11" max="11" width="11.42578125" style="5" bestFit="1" customWidth="1"/>
    <col min="12" max="12" width="11.42578125" style="5" customWidth="1"/>
    <col min="13" max="13" width="11.140625" style="5" bestFit="1" customWidth="1"/>
    <col min="14" max="14" width="11.42578125" style="5" bestFit="1" customWidth="1"/>
    <col min="15" max="15" width="10.7109375" style="5" customWidth="1"/>
    <col min="16" max="16" width="11.140625" style="5" bestFit="1" customWidth="1"/>
    <col min="17" max="17" width="11.42578125" style="5" bestFit="1" customWidth="1"/>
    <col min="18" max="18" width="10.7109375" style="5" customWidth="1"/>
    <col min="19" max="19" width="11.140625" style="5" bestFit="1" customWidth="1"/>
    <col min="20" max="20" width="11.42578125" style="5" bestFit="1" customWidth="1"/>
    <col min="21" max="21" width="10.28515625" style="5" customWidth="1"/>
    <col min="22" max="22" width="6" style="5" customWidth="1"/>
    <col min="23" max="23" width="8" style="5" bestFit="1" customWidth="1"/>
    <col min="24" max="27" width="5.7109375" style="5" customWidth="1"/>
    <col min="28" max="32" width="5.7109375" style="4" customWidth="1"/>
    <col min="33" max="16384" width="9" style="4"/>
  </cols>
  <sheetData>
    <row r="1" spans="2:27" ht="61.5" customHeight="1" thickBot="1" x14ac:dyDescent="0.25">
      <c r="B1" s="38" t="s">
        <v>0</v>
      </c>
      <c r="C1" s="38"/>
      <c r="D1" s="38"/>
      <c r="E1" s="155" t="str">
        <f>'1 Ergebnisvergleich 3D 28'!D1</f>
        <v>2023 DBSV 3D Runde -- auf Basis der neuen Entfernungen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3"/>
      <c r="T1" s="3"/>
      <c r="U1" s="3"/>
      <c r="V1" s="3"/>
      <c r="W1" s="3"/>
      <c r="X1" s="3"/>
      <c r="Y1" s="3"/>
    </row>
    <row r="2" spans="2:27" ht="11.25" customHeight="1" x14ac:dyDescent="0.2">
      <c r="B2" s="1"/>
      <c r="C2" s="1"/>
      <c r="D2" s="1"/>
      <c r="E2" s="1"/>
      <c r="F2" s="1"/>
      <c r="G2" s="1"/>
      <c r="H2" s="1"/>
      <c r="I2" s="2"/>
      <c r="K2" s="2"/>
      <c r="L2" s="2"/>
      <c r="M2" s="2"/>
      <c r="N2" s="2"/>
      <c r="O2" s="2"/>
    </row>
    <row r="3" spans="2:27" ht="15.75" customHeight="1" thickBot="1" x14ac:dyDescent="0.25">
      <c r="B3" s="1"/>
      <c r="C3" s="1" t="s">
        <v>81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U3" s="70" t="s">
        <v>60</v>
      </c>
      <c r="V3" s="136">
        <f>'1 Ergebnisvergleich 3D 28'!L3</f>
        <v>5000</v>
      </c>
      <c r="W3" s="117">
        <f>'1 Ergebnisvergleich 3D 28'!M3</f>
        <v>44427</v>
      </c>
      <c r="X3" s="174">
        <f ca="1">TODAY()</f>
        <v>45010</v>
      </c>
      <c r="Y3" s="174"/>
    </row>
    <row r="4" spans="2:27" ht="32.25" customHeight="1" thickBot="1" x14ac:dyDescent="0.25">
      <c r="B4" s="13"/>
      <c r="C4" s="13"/>
      <c r="D4" s="13"/>
      <c r="E4" s="13"/>
      <c r="F4" s="13"/>
      <c r="G4" s="13"/>
      <c r="H4" s="13"/>
      <c r="I4" s="13"/>
      <c r="J4" s="160" t="s">
        <v>58</v>
      </c>
      <c r="K4" s="161"/>
      <c r="L4" s="162"/>
      <c r="M4" s="163" t="s">
        <v>3</v>
      </c>
      <c r="N4" s="164"/>
      <c r="O4" s="165"/>
      <c r="P4" s="144" t="s">
        <v>4</v>
      </c>
      <c r="Q4" s="145"/>
      <c r="R4" s="166"/>
      <c r="S4" s="167" t="s">
        <v>59</v>
      </c>
      <c r="T4" s="168"/>
      <c r="U4" s="169"/>
      <c r="V4" s="170" t="s">
        <v>39</v>
      </c>
      <c r="W4" s="171"/>
      <c r="X4" s="171"/>
      <c r="Y4" s="172"/>
      <c r="Z4" s="4"/>
      <c r="AA4" s="4"/>
    </row>
    <row r="5" spans="2:27" ht="17.25" customHeight="1" x14ac:dyDescent="0.2">
      <c r="B5" s="20" t="s">
        <v>13</v>
      </c>
      <c r="C5" s="176" t="s">
        <v>1</v>
      </c>
      <c r="D5" s="176"/>
      <c r="E5" s="176"/>
      <c r="F5" s="176"/>
      <c r="G5" s="176"/>
      <c r="H5" s="68" t="s">
        <v>65</v>
      </c>
      <c r="I5" s="68" t="s">
        <v>9</v>
      </c>
      <c r="J5" s="86" t="s">
        <v>10</v>
      </c>
      <c r="K5" s="87" t="s">
        <v>11</v>
      </c>
      <c r="L5" s="88" t="s">
        <v>12</v>
      </c>
      <c r="M5" s="21" t="s">
        <v>10</v>
      </c>
      <c r="N5" s="22" t="s">
        <v>11</v>
      </c>
      <c r="O5" s="23" t="s">
        <v>12</v>
      </c>
      <c r="P5" s="85" t="s">
        <v>10</v>
      </c>
      <c r="Q5" s="25" t="s">
        <v>11</v>
      </c>
      <c r="R5" s="25" t="s">
        <v>12</v>
      </c>
      <c r="S5" s="30" t="s">
        <v>10</v>
      </c>
      <c r="T5" s="30" t="s">
        <v>11</v>
      </c>
      <c r="U5" s="31" t="s">
        <v>12</v>
      </c>
      <c r="V5" s="60" t="s">
        <v>40</v>
      </c>
      <c r="W5" s="61" t="s">
        <v>41</v>
      </c>
      <c r="X5" s="62" t="s">
        <v>43</v>
      </c>
      <c r="Y5" s="63" t="s">
        <v>42</v>
      </c>
      <c r="Z5" s="4"/>
      <c r="AA5" s="4"/>
    </row>
    <row r="6" spans="2:27" ht="20.100000000000001" customHeight="1" x14ac:dyDescent="0.2">
      <c r="B6" s="84">
        <v>1</v>
      </c>
      <c r="C6" s="175" t="str">
        <f>'2 DBSV 3D Waldrunde'!C6</f>
        <v>NN</v>
      </c>
      <c r="D6" s="175"/>
      <c r="E6" s="175"/>
      <c r="F6" s="175"/>
      <c r="G6" s="175"/>
      <c r="H6" s="73">
        <f>'2 DBSV 3D Waldrunde'!H6</f>
        <v>310</v>
      </c>
      <c r="I6" s="79">
        <f t="shared" ref="I6:I33" si="0">IF(H6&lt;$H$45,4,(IF(H6&lt;$H$44,3,(IF(H6&lt;$H$43,2,(IF(H6&gt;$H$42,1,99)))))))</f>
        <v>1</v>
      </c>
      <c r="J6" s="115">
        <v>25</v>
      </c>
      <c r="K6" s="91">
        <v>0</v>
      </c>
      <c r="L6" s="89">
        <f t="shared" ref="L6:L33" si="1">IF(I6=1,(J6/$K$42),(IF(I6=2,(J6)/$K$43,(IF(I6=3,(J6)/$K$44,(IF(I6=4,(J6)/$K$45,99)))))))*V6</f>
        <v>1</v>
      </c>
      <c r="M6" s="122">
        <v>30</v>
      </c>
      <c r="N6" s="90">
        <v>0</v>
      </c>
      <c r="O6" s="24">
        <f t="shared" ref="O6:O33" si="2">IF(I6=1,(M6)/$N$42,(IF(I6=2,(M6)/$N$43,(IF(I6=3,(M6)/$N$44,(IF(I6=4,(M6)/$N$45,99)))))))*W6</f>
        <v>1</v>
      </c>
      <c r="P6" s="85">
        <v>40</v>
      </c>
      <c r="Q6" s="92">
        <v>0</v>
      </c>
      <c r="R6" s="26">
        <f t="shared" ref="R6:R33" si="3">IF(I6=1,(P6)/$Q$42,(IF(I6=2,(P6)/$Q$43,(IF(I6=3,(P6)/$Q$44,(IF(I6=4,(P6)/$Q$45,99)))))))*X6</f>
        <v>1</v>
      </c>
      <c r="S6" s="83">
        <v>45</v>
      </c>
      <c r="T6" s="114">
        <v>0</v>
      </c>
      <c r="U6" s="37">
        <f t="shared" ref="U6:U33" si="4">IF(I6=1,(S6)/$T$42,(IF(I6=2,(S6)/$T$43,(IF(I6=3,(S6)/$T$44,(IF(I6=4,(S6)/$T$45,99)))))))*Y6</f>
        <v>1</v>
      </c>
      <c r="V6" s="94">
        <f>TAN(ABS(K6)*3.14/360)+1</f>
        <v>1</v>
      </c>
      <c r="W6" s="94">
        <f>TAN(ABS(N6)*3.14/360)+1</f>
        <v>1</v>
      </c>
      <c r="X6" s="94">
        <f>TAN(ABS(Q6)*3.14/360)+1</f>
        <v>1</v>
      </c>
      <c r="Y6" s="94">
        <f>TAN(ABS(T6)*3.14/360)+1</f>
        <v>1</v>
      </c>
      <c r="Z6" s="4"/>
      <c r="AA6" s="4"/>
    </row>
    <row r="7" spans="2:27" ht="20.100000000000001" customHeight="1" x14ac:dyDescent="0.2">
      <c r="B7" s="84">
        <v>2</v>
      </c>
      <c r="C7" s="175" t="str">
        <f>'2 DBSV 3D Waldrunde'!C7</f>
        <v>NN</v>
      </c>
      <c r="D7" s="175"/>
      <c r="E7" s="175"/>
      <c r="F7" s="175"/>
      <c r="G7" s="175"/>
      <c r="H7" s="73">
        <f>'2 DBSV 3D Waldrunde'!H7</f>
        <v>240</v>
      </c>
      <c r="I7" s="79">
        <f t="shared" si="0"/>
        <v>2</v>
      </c>
      <c r="J7" s="115">
        <v>20</v>
      </c>
      <c r="K7" s="91">
        <v>0</v>
      </c>
      <c r="L7" s="89">
        <f t="shared" si="1"/>
        <v>1</v>
      </c>
      <c r="M7" s="122">
        <v>25</v>
      </c>
      <c r="N7" s="90">
        <v>0</v>
      </c>
      <c r="O7" s="24">
        <f t="shared" si="2"/>
        <v>1</v>
      </c>
      <c r="P7" s="85">
        <v>35</v>
      </c>
      <c r="Q7" s="92">
        <v>0</v>
      </c>
      <c r="R7" s="26">
        <f t="shared" si="3"/>
        <v>1</v>
      </c>
      <c r="S7" s="83">
        <v>40</v>
      </c>
      <c r="T7" s="114">
        <v>0</v>
      </c>
      <c r="U7" s="37">
        <f t="shared" si="4"/>
        <v>1</v>
      </c>
      <c r="V7" s="94">
        <f t="shared" ref="V7:V33" si="5">TAN(ABS(K7)*3.14/360)+1</f>
        <v>1</v>
      </c>
      <c r="W7" s="94">
        <f t="shared" ref="W7:W33" si="6">TAN(ABS(N7)*3.14/360)+1</f>
        <v>1</v>
      </c>
      <c r="X7" s="94">
        <f t="shared" ref="X7:X33" si="7">TAN(ABS(Q7)*3.14/360)+1</f>
        <v>1</v>
      </c>
      <c r="Y7" s="94">
        <f t="shared" ref="Y7:Y33" si="8">TAN(ABS(T7)*3.14/360)+1</f>
        <v>1</v>
      </c>
      <c r="Z7" s="4"/>
      <c r="AA7" s="4"/>
    </row>
    <row r="8" spans="2:27" ht="20.100000000000001" customHeight="1" x14ac:dyDescent="0.2">
      <c r="B8" s="84">
        <v>3</v>
      </c>
      <c r="C8" s="175" t="str">
        <f>'2 DBSV 3D Waldrunde'!C8</f>
        <v>NN</v>
      </c>
      <c r="D8" s="175"/>
      <c r="E8" s="175"/>
      <c r="F8" s="175"/>
      <c r="G8" s="175"/>
      <c r="H8" s="73">
        <f>'2 DBSV 3D Waldrunde'!H8</f>
        <v>190</v>
      </c>
      <c r="I8" s="79">
        <f t="shared" si="0"/>
        <v>3</v>
      </c>
      <c r="J8" s="115">
        <v>15</v>
      </c>
      <c r="K8" s="91">
        <v>0</v>
      </c>
      <c r="L8" s="89">
        <f t="shared" si="1"/>
        <v>1</v>
      </c>
      <c r="M8" s="122">
        <v>20</v>
      </c>
      <c r="N8" s="90">
        <v>0</v>
      </c>
      <c r="O8" s="24">
        <f t="shared" si="2"/>
        <v>1</v>
      </c>
      <c r="P8" s="85">
        <v>30</v>
      </c>
      <c r="Q8" s="92">
        <v>0</v>
      </c>
      <c r="R8" s="26">
        <f t="shared" si="3"/>
        <v>1</v>
      </c>
      <c r="S8" s="83">
        <v>35</v>
      </c>
      <c r="T8" s="114">
        <v>0</v>
      </c>
      <c r="U8" s="37">
        <f t="shared" si="4"/>
        <v>1</v>
      </c>
      <c r="V8" s="94">
        <f t="shared" si="5"/>
        <v>1</v>
      </c>
      <c r="W8" s="94">
        <f t="shared" si="6"/>
        <v>1</v>
      </c>
      <c r="X8" s="94">
        <f t="shared" si="7"/>
        <v>1</v>
      </c>
      <c r="Y8" s="94">
        <f t="shared" si="8"/>
        <v>1</v>
      </c>
      <c r="Z8" s="4"/>
      <c r="AA8" s="4"/>
    </row>
    <row r="9" spans="2:27" ht="20.100000000000001" customHeight="1" x14ac:dyDescent="0.2">
      <c r="B9" s="84">
        <v>4</v>
      </c>
      <c r="C9" s="175" t="str">
        <f>'2 DBSV 3D Waldrunde'!C9</f>
        <v>NN</v>
      </c>
      <c r="D9" s="175"/>
      <c r="E9" s="175"/>
      <c r="F9" s="175"/>
      <c r="G9" s="175"/>
      <c r="H9" s="73">
        <f>'2 DBSV 3D Waldrunde'!H9</f>
        <v>140</v>
      </c>
      <c r="I9" s="79">
        <f t="shared" si="0"/>
        <v>4</v>
      </c>
      <c r="J9" s="115">
        <v>10</v>
      </c>
      <c r="K9" s="91">
        <v>0</v>
      </c>
      <c r="L9" s="89">
        <f t="shared" si="1"/>
        <v>1</v>
      </c>
      <c r="M9" s="122">
        <v>15</v>
      </c>
      <c r="N9" s="90">
        <v>0</v>
      </c>
      <c r="O9" s="24">
        <f t="shared" si="2"/>
        <v>1</v>
      </c>
      <c r="P9" s="85">
        <v>15</v>
      </c>
      <c r="Q9" s="92">
        <v>0</v>
      </c>
      <c r="R9" s="26">
        <f t="shared" si="3"/>
        <v>1</v>
      </c>
      <c r="S9" s="83">
        <v>20</v>
      </c>
      <c r="T9" s="114">
        <v>0</v>
      </c>
      <c r="U9" s="37">
        <f t="shared" si="4"/>
        <v>1</v>
      </c>
      <c r="V9" s="94">
        <f t="shared" si="5"/>
        <v>1</v>
      </c>
      <c r="W9" s="94">
        <f t="shared" si="6"/>
        <v>1</v>
      </c>
      <c r="X9" s="94">
        <f t="shared" si="7"/>
        <v>1</v>
      </c>
      <c r="Y9" s="94">
        <f t="shared" si="8"/>
        <v>1</v>
      </c>
      <c r="Z9" s="4"/>
      <c r="AA9" s="4"/>
    </row>
    <row r="10" spans="2:27" ht="20.100000000000001" customHeight="1" x14ac:dyDescent="0.2">
      <c r="B10" s="84">
        <v>5</v>
      </c>
      <c r="C10" s="175" t="str">
        <f>'2 DBSV 3D Waldrunde'!C10</f>
        <v>XYZ1</v>
      </c>
      <c r="D10" s="175"/>
      <c r="E10" s="175"/>
      <c r="F10" s="175"/>
      <c r="G10" s="175"/>
      <c r="H10" s="73">
        <f>'2 DBSV 3D Waldrunde'!H10</f>
        <v>320</v>
      </c>
      <c r="I10" s="79">
        <f t="shared" si="0"/>
        <v>1</v>
      </c>
      <c r="J10" s="115">
        <v>25</v>
      </c>
      <c r="K10" s="91">
        <v>0</v>
      </c>
      <c r="L10" s="89">
        <f t="shared" si="1"/>
        <v>1</v>
      </c>
      <c r="M10" s="122">
        <v>30</v>
      </c>
      <c r="N10" s="90">
        <v>0</v>
      </c>
      <c r="O10" s="24">
        <f t="shared" si="2"/>
        <v>1</v>
      </c>
      <c r="P10" s="85">
        <v>40</v>
      </c>
      <c r="Q10" s="92">
        <v>0</v>
      </c>
      <c r="R10" s="26">
        <f t="shared" si="3"/>
        <v>1</v>
      </c>
      <c r="S10" s="83">
        <v>45</v>
      </c>
      <c r="T10" s="114">
        <v>0</v>
      </c>
      <c r="U10" s="37">
        <f t="shared" si="4"/>
        <v>1</v>
      </c>
      <c r="V10" s="94">
        <f t="shared" si="5"/>
        <v>1</v>
      </c>
      <c r="W10" s="94">
        <f t="shared" si="6"/>
        <v>1</v>
      </c>
      <c r="X10" s="94">
        <f t="shared" si="7"/>
        <v>1</v>
      </c>
      <c r="Y10" s="94">
        <f t="shared" si="8"/>
        <v>1</v>
      </c>
      <c r="Z10" s="4"/>
      <c r="AA10" s="4"/>
    </row>
    <row r="11" spans="2:27" ht="20.100000000000001" customHeight="1" x14ac:dyDescent="0.2">
      <c r="B11" s="84">
        <v>6</v>
      </c>
      <c r="C11" s="175" t="str">
        <f>'2 DBSV 3D Waldrunde'!C11</f>
        <v>XYZ2</v>
      </c>
      <c r="D11" s="175"/>
      <c r="E11" s="175"/>
      <c r="F11" s="175"/>
      <c r="G11" s="175"/>
      <c r="H11" s="73">
        <f>'2 DBSV 3D Waldrunde'!H11</f>
        <v>240</v>
      </c>
      <c r="I11" s="79">
        <f t="shared" si="0"/>
        <v>2</v>
      </c>
      <c r="J11" s="115">
        <v>20</v>
      </c>
      <c r="K11" s="91">
        <v>0</v>
      </c>
      <c r="L11" s="89">
        <f t="shared" si="1"/>
        <v>1</v>
      </c>
      <c r="M11" s="122">
        <v>25</v>
      </c>
      <c r="N11" s="90">
        <v>0</v>
      </c>
      <c r="O11" s="24">
        <f t="shared" si="2"/>
        <v>1</v>
      </c>
      <c r="P11" s="85">
        <v>35</v>
      </c>
      <c r="Q11" s="92">
        <v>0</v>
      </c>
      <c r="R11" s="26">
        <f t="shared" si="3"/>
        <v>1</v>
      </c>
      <c r="S11" s="83">
        <v>40</v>
      </c>
      <c r="T11" s="114">
        <v>0</v>
      </c>
      <c r="U11" s="37">
        <f t="shared" si="4"/>
        <v>1</v>
      </c>
      <c r="V11" s="94">
        <f t="shared" si="5"/>
        <v>1</v>
      </c>
      <c r="W11" s="94">
        <f t="shared" si="6"/>
        <v>1</v>
      </c>
      <c r="X11" s="94">
        <f t="shared" si="7"/>
        <v>1</v>
      </c>
      <c r="Y11" s="94">
        <f t="shared" si="8"/>
        <v>1</v>
      </c>
      <c r="Z11" s="4"/>
      <c r="AA11" s="4"/>
    </row>
    <row r="12" spans="2:27" ht="20.100000000000001" customHeight="1" x14ac:dyDescent="0.2">
      <c r="B12" s="84">
        <v>7</v>
      </c>
      <c r="C12" s="175" t="str">
        <f>'2 DBSV 3D Waldrunde'!C12</f>
        <v>XYZ3</v>
      </c>
      <c r="D12" s="175"/>
      <c r="E12" s="175"/>
      <c r="F12" s="175"/>
      <c r="G12" s="175"/>
      <c r="H12" s="73">
        <f>'2 DBSV 3D Waldrunde'!H12</f>
        <v>190</v>
      </c>
      <c r="I12" s="79">
        <f t="shared" si="0"/>
        <v>3</v>
      </c>
      <c r="J12" s="115">
        <v>15</v>
      </c>
      <c r="K12" s="91">
        <v>0</v>
      </c>
      <c r="L12" s="89">
        <f t="shared" si="1"/>
        <v>1</v>
      </c>
      <c r="M12" s="122">
        <v>20</v>
      </c>
      <c r="N12" s="90">
        <v>0</v>
      </c>
      <c r="O12" s="24">
        <f t="shared" si="2"/>
        <v>1</v>
      </c>
      <c r="P12" s="85">
        <v>30</v>
      </c>
      <c r="Q12" s="92">
        <v>0</v>
      </c>
      <c r="R12" s="26">
        <f t="shared" si="3"/>
        <v>1</v>
      </c>
      <c r="S12" s="83">
        <v>35</v>
      </c>
      <c r="T12" s="114">
        <v>0</v>
      </c>
      <c r="U12" s="37">
        <f t="shared" si="4"/>
        <v>1</v>
      </c>
      <c r="V12" s="94">
        <f t="shared" si="5"/>
        <v>1</v>
      </c>
      <c r="W12" s="94">
        <f t="shared" si="6"/>
        <v>1</v>
      </c>
      <c r="X12" s="94">
        <f t="shared" si="7"/>
        <v>1</v>
      </c>
      <c r="Y12" s="94">
        <f t="shared" si="8"/>
        <v>1</v>
      </c>
      <c r="Z12" s="4"/>
      <c r="AA12" s="4"/>
    </row>
    <row r="13" spans="2:27" ht="20.100000000000001" customHeight="1" x14ac:dyDescent="0.2">
      <c r="B13" s="84">
        <v>8</v>
      </c>
      <c r="C13" s="175" t="str">
        <f>'2 DBSV 3D Waldrunde'!C13</f>
        <v>XYZ4</v>
      </c>
      <c r="D13" s="175"/>
      <c r="E13" s="175"/>
      <c r="F13" s="175"/>
      <c r="G13" s="175"/>
      <c r="H13" s="73">
        <f>'2 DBSV 3D Waldrunde'!H13</f>
        <v>140</v>
      </c>
      <c r="I13" s="79">
        <f t="shared" si="0"/>
        <v>4</v>
      </c>
      <c r="J13" s="115">
        <v>10</v>
      </c>
      <c r="K13" s="91">
        <v>0</v>
      </c>
      <c r="L13" s="89">
        <f t="shared" si="1"/>
        <v>1</v>
      </c>
      <c r="M13" s="122">
        <v>15</v>
      </c>
      <c r="N13" s="90">
        <v>0</v>
      </c>
      <c r="O13" s="24">
        <f t="shared" si="2"/>
        <v>1</v>
      </c>
      <c r="P13" s="85">
        <v>15</v>
      </c>
      <c r="Q13" s="92">
        <v>0</v>
      </c>
      <c r="R13" s="26">
        <f t="shared" si="3"/>
        <v>1</v>
      </c>
      <c r="S13" s="83">
        <v>20</v>
      </c>
      <c r="T13" s="114">
        <v>0</v>
      </c>
      <c r="U13" s="37">
        <f t="shared" si="4"/>
        <v>1</v>
      </c>
      <c r="V13" s="94">
        <f t="shared" si="5"/>
        <v>1</v>
      </c>
      <c r="W13" s="94">
        <f t="shared" si="6"/>
        <v>1</v>
      </c>
      <c r="X13" s="94">
        <f t="shared" si="7"/>
        <v>1</v>
      </c>
      <c r="Y13" s="94">
        <f t="shared" si="8"/>
        <v>1</v>
      </c>
      <c r="Z13" s="4"/>
      <c r="AA13" s="4"/>
    </row>
    <row r="14" spans="2:27" ht="20.100000000000001" customHeight="1" x14ac:dyDescent="0.2">
      <c r="B14" s="84">
        <v>9</v>
      </c>
      <c r="C14" s="175" t="str">
        <f>'2 DBSV 3D Waldrunde'!C14</f>
        <v>NN</v>
      </c>
      <c r="D14" s="175"/>
      <c r="E14" s="175"/>
      <c r="F14" s="175"/>
      <c r="G14" s="175"/>
      <c r="H14" s="73">
        <f>'2 DBSV 3D Waldrunde'!H14</f>
        <v>320</v>
      </c>
      <c r="I14" s="79">
        <f t="shared" si="0"/>
        <v>1</v>
      </c>
      <c r="J14" s="115">
        <v>25</v>
      </c>
      <c r="K14" s="91">
        <v>0</v>
      </c>
      <c r="L14" s="89">
        <f t="shared" si="1"/>
        <v>1</v>
      </c>
      <c r="M14" s="122">
        <v>30</v>
      </c>
      <c r="N14" s="90">
        <v>0</v>
      </c>
      <c r="O14" s="24">
        <f t="shared" si="2"/>
        <v>1</v>
      </c>
      <c r="P14" s="85">
        <v>40</v>
      </c>
      <c r="Q14" s="92">
        <v>0</v>
      </c>
      <c r="R14" s="26">
        <f t="shared" si="3"/>
        <v>1</v>
      </c>
      <c r="S14" s="83">
        <v>45</v>
      </c>
      <c r="T14" s="114">
        <v>0</v>
      </c>
      <c r="U14" s="37">
        <f t="shared" si="4"/>
        <v>1</v>
      </c>
      <c r="V14" s="94">
        <f t="shared" si="5"/>
        <v>1</v>
      </c>
      <c r="W14" s="94">
        <f t="shared" si="6"/>
        <v>1</v>
      </c>
      <c r="X14" s="94">
        <f t="shared" si="7"/>
        <v>1</v>
      </c>
      <c r="Y14" s="94">
        <f t="shared" si="8"/>
        <v>1</v>
      </c>
      <c r="Z14" s="4"/>
      <c r="AA14" s="4"/>
    </row>
    <row r="15" spans="2:27" ht="20.100000000000001" customHeight="1" x14ac:dyDescent="0.2">
      <c r="B15" s="84">
        <v>10</v>
      </c>
      <c r="C15" s="175" t="str">
        <f>'2 DBSV 3D Waldrunde'!C15</f>
        <v>NN</v>
      </c>
      <c r="D15" s="175"/>
      <c r="E15" s="175"/>
      <c r="F15" s="175"/>
      <c r="G15" s="175"/>
      <c r="H15" s="73">
        <f>'2 DBSV 3D Waldrunde'!H15</f>
        <v>240</v>
      </c>
      <c r="I15" s="79">
        <f t="shared" si="0"/>
        <v>2</v>
      </c>
      <c r="J15" s="115">
        <v>20</v>
      </c>
      <c r="K15" s="91">
        <v>0</v>
      </c>
      <c r="L15" s="89">
        <f t="shared" si="1"/>
        <v>1</v>
      </c>
      <c r="M15" s="122">
        <v>25</v>
      </c>
      <c r="N15" s="90">
        <v>0</v>
      </c>
      <c r="O15" s="24">
        <f t="shared" si="2"/>
        <v>1</v>
      </c>
      <c r="P15" s="85">
        <v>35</v>
      </c>
      <c r="Q15" s="92">
        <v>0</v>
      </c>
      <c r="R15" s="26">
        <f t="shared" si="3"/>
        <v>1</v>
      </c>
      <c r="S15" s="83">
        <v>40</v>
      </c>
      <c r="T15" s="114">
        <v>0</v>
      </c>
      <c r="U15" s="37">
        <f t="shared" si="4"/>
        <v>1</v>
      </c>
      <c r="V15" s="94">
        <f t="shared" si="5"/>
        <v>1</v>
      </c>
      <c r="W15" s="94">
        <f t="shared" si="6"/>
        <v>1</v>
      </c>
      <c r="X15" s="94">
        <f t="shared" si="7"/>
        <v>1</v>
      </c>
      <c r="Y15" s="94">
        <f t="shared" si="8"/>
        <v>1</v>
      </c>
      <c r="Z15" s="4"/>
      <c r="AA15" s="4"/>
    </row>
    <row r="16" spans="2:27" ht="20.100000000000001" customHeight="1" x14ac:dyDescent="0.2">
      <c r="B16" s="84">
        <v>11</v>
      </c>
      <c r="C16" s="175" t="str">
        <f>'2 DBSV 3D Waldrunde'!C16</f>
        <v>NN</v>
      </c>
      <c r="D16" s="175"/>
      <c r="E16" s="175"/>
      <c r="F16" s="175"/>
      <c r="G16" s="175"/>
      <c r="H16" s="73">
        <f>'2 DBSV 3D Waldrunde'!H16</f>
        <v>190</v>
      </c>
      <c r="I16" s="79">
        <f t="shared" si="0"/>
        <v>3</v>
      </c>
      <c r="J16" s="115">
        <v>15</v>
      </c>
      <c r="K16" s="91">
        <v>0</v>
      </c>
      <c r="L16" s="89">
        <f t="shared" si="1"/>
        <v>1</v>
      </c>
      <c r="M16" s="122">
        <v>20</v>
      </c>
      <c r="N16" s="90">
        <v>0</v>
      </c>
      <c r="O16" s="24">
        <f t="shared" si="2"/>
        <v>1</v>
      </c>
      <c r="P16" s="85">
        <v>30</v>
      </c>
      <c r="Q16" s="92">
        <v>0</v>
      </c>
      <c r="R16" s="26">
        <f t="shared" si="3"/>
        <v>1</v>
      </c>
      <c r="S16" s="83">
        <v>35</v>
      </c>
      <c r="T16" s="114">
        <v>0</v>
      </c>
      <c r="U16" s="37">
        <f t="shared" si="4"/>
        <v>1</v>
      </c>
      <c r="V16" s="94">
        <f t="shared" si="5"/>
        <v>1</v>
      </c>
      <c r="W16" s="94">
        <f t="shared" si="6"/>
        <v>1</v>
      </c>
      <c r="X16" s="94">
        <f t="shared" si="7"/>
        <v>1</v>
      </c>
      <c r="Y16" s="94">
        <f t="shared" si="8"/>
        <v>1</v>
      </c>
      <c r="Z16" s="4"/>
      <c r="AA16" s="4"/>
    </row>
    <row r="17" spans="2:27" ht="20.100000000000001" customHeight="1" x14ac:dyDescent="0.2">
      <c r="B17" s="84">
        <v>12</v>
      </c>
      <c r="C17" s="175" t="str">
        <f>'2 DBSV 3D Waldrunde'!C17</f>
        <v>NN</v>
      </c>
      <c r="D17" s="175"/>
      <c r="E17" s="175"/>
      <c r="F17" s="175"/>
      <c r="G17" s="175"/>
      <c r="H17" s="73">
        <f>'2 DBSV 3D Waldrunde'!H17</f>
        <v>140</v>
      </c>
      <c r="I17" s="79">
        <f t="shared" si="0"/>
        <v>4</v>
      </c>
      <c r="J17" s="115">
        <v>10</v>
      </c>
      <c r="K17" s="91">
        <v>0</v>
      </c>
      <c r="L17" s="89">
        <f t="shared" si="1"/>
        <v>1</v>
      </c>
      <c r="M17" s="122">
        <v>15</v>
      </c>
      <c r="N17" s="90">
        <v>0</v>
      </c>
      <c r="O17" s="24">
        <f t="shared" si="2"/>
        <v>1</v>
      </c>
      <c r="P17" s="85">
        <v>15</v>
      </c>
      <c r="Q17" s="92">
        <v>0</v>
      </c>
      <c r="R17" s="26">
        <f t="shared" si="3"/>
        <v>1</v>
      </c>
      <c r="S17" s="83">
        <v>20</v>
      </c>
      <c r="T17" s="114">
        <v>0</v>
      </c>
      <c r="U17" s="37">
        <f t="shared" si="4"/>
        <v>1</v>
      </c>
      <c r="V17" s="94">
        <f t="shared" si="5"/>
        <v>1</v>
      </c>
      <c r="W17" s="94">
        <f t="shared" si="6"/>
        <v>1</v>
      </c>
      <c r="X17" s="94">
        <f t="shared" si="7"/>
        <v>1</v>
      </c>
      <c r="Y17" s="94">
        <f t="shared" si="8"/>
        <v>1</v>
      </c>
      <c r="Z17" s="4"/>
      <c r="AA17" s="4"/>
    </row>
    <row r="18" spans="2:27" ht="20.100000000000001" customHeight="1" x14ac:dyDescent="0.2">
      <c r="B18" s="84">
        <v>13</v>
      </c>
      <c r="C18" s="175" t="str">
        <f>'2 DBSV 3D Waldrunde'!C18</f>
        <v>NN</v>
      </c>
      <c r="D18" s="175"/>
      <c r="E18" s="175"/>
      <c r="F18" s="175"/>
      <c r="G18" s="175"/>
      <c r="H18" s="73">
        <f>'2 DBSV 3D Waldrunde'!H18</f>
        <v>320</v>
      </c>
      <c r="I18" s="79">
        <f t="shared" si="0"/>
        <v>1</v>
      </c>
      <c r="J18" s="115">
        <v>25</v>
      </c>
      <c r="K18" s="91">
        <v>0</v>
      </c>
      <c r="L18" s="89">
        <f t="shared" si="1"/>
        <v>1</v>
      </c>
      <c r="M18" s="122">
        <v>30</v>
      </c>
      <c r="N18" s="90">
        <v>0</v>
      </c>
      <c r="O18" s="24">
        <f t="shared" si="2"/>
        <v>1</v>
      </c>
      <c r="P18" s="85">
        <v>40</v>
      </c>
      <c r="Q18" s="92">
        <v>0</v>
      </c>
      <c r="R18" s="26">
        <f t="shared" si="3"/>
        <v>1</v>
      </c>
      <c r="S18" s="83">
        <v>45</v>
      </c>
      <c r="T18" s="114">
        <v>0</v>
      </c>
      <c r="U18" s="37">
        <f t="shared" si="4"/>
        <v>1</v>
      </c>
      <c r="V18" s="94">
        <f t="shared" si="5"/>
        <v>1</v>
      </c>
      <c r="W18" s="94">
        <f t="shared" si="6"/>
        <v>1</v>
      </c>
      <c r="X18" s="94">
        <f t="shared" si="7"/>
        <v>1</v>
      </c>
      <c r="Y18" s="94">
        <f t="shared" si="8"/>
        <v>1</v>
      </c>
      <c r="Z18" s="4"/>
      <c r="AA18" s="4"/>
    </row>
    <row r="19" spans="2:27" ht="20.100000000000001" customHeight="1" x14ac:dyDescent="0.2">
      <c r="B19" s="84">
        <v>14</v>
      </c>
      <c r="C19" s="175" t="str">
        <f>'2 DBSV 3D Waldrunde'!C19</f>
        <v>NN</v>
      </c>
      <c r="D19" s="175"/>
      <c r="E19" s="175"/>
      <c r="F19" s="175"/>
      <c r="G19" s="175"/>
      <c r="H19" s="73">
        <f>'2 DBSV 3D Waldrunde'!H19</f>
        <v>240</v>
      </c>
      <c r="I19" s="79">
        <f t="shared" si="0"/>
        <v>2</v>
      </c>
      <c r="J19" s="115">
        <v>20</v>
      </c>
      <c r="K19" s="91">
        <v>0</v>
      </c>
      <c r="L19" s="89">
        <f t="shared" si="1"/>
        <v>1</v>
      </c>
      <c r="M19" s="122">
        <v>25</v>
      </c>
      <c r="N19" s="90">
        <v>0</v>
      </c>
      <c r="O19" s="24">
        <f t="shared" si="2"/>
        <v>1</v>
      </c>
      <c r="P19" s="85">
        <v>35</v>
      </c>
      <c r="Q19" s="92">
        <v>0</v>
      </c>
      <c r="R19" s="26">
        <f t="shared" si="3"/>
        <v>1</v>
      </c>
      <c r="S19" s="83">
        <v>40</v>
      </c>
      <c r="T19" s="114">
        <v>0</v>
      </c>
      <c r="U19" s="37">
        <f t="shared" si="4"/>
        <v>1</v>
      </c>
      <c r="V19" s="94">
        <f t="shared" si="5"/>
        <v>1</v>
      </c>
      <c r="W19" s="94">
        <f t="shared" si="6"/>
        <v>1</v>
      </c>
      <c r="X19" s="94">
        <f t="shared" si="7"/>
        <v>1</v>
      </c>
      <c r="Y19" s="94">
        <f t="shared" si="8"/>
        <v>1</v>
      </c>
      <c r="Z19" s="4"/>
      <c r="AA19" s="4"/>
    </row>
    <row r="20" spans="2:27" ht="20.100000000000001" customHeight="1" x14ac:dyDescent="0.2">
      <c r="B20" s="84">
        <v>15</v>
      </c>
      <c r="C20" s="175" t="str">
        <f>'2 DBSV 3D Waldrunde'!C20</f>
        <v>NN</v>
      </c>
      <c r="D20" s="175"/>
      <c r="E20" s="175"/>
      <c r="F20" s="175"/>
      <c r="G20" s="175"/>
      <c r="H20" s="73">
        <f>'2 DBSV 3D Waldrunde'!H20</f>
        <v>190</v>
      </c>
      <c r="I20" s="79">
        <f t="shared" si="0"/>
        <v>3</v>
      </c>
      <c r="J20" s="115">
        <v>15</v>
      </c>
      <c r="K20" s="91">
        <v>0</v>
      </c>
      <c r="L20" s="89">
        <f t="shared" si="1"/>
        <v>1</v>
      </c>
      <c r="M20" s="122">
        <v>20</v>
      </c>
      <c r="N20" s="90">
        <v>0</v>
      </c>
      <c r="O20" s="24">
        <f t="shared" si="2"/>
        <v>1</v>
      </c>
      <c r="P20" s="85">
        <v>30</v>
      </c>
      <c r="Q20" s="92">
        <v>0</v>
      </c>
      <c r="R20" s="26">
        <f t="shared" si="3"/>
        <v>1</v>
      </c>
      <c r="S20" s="83">
        <v>35</v>
      </c>
      <c r="T20" s="114">
        <v>0</v>
      </c>
      <c r="U20" s="37">
        <f t="shared" si="4"/>
        <v>1</v>
      </c>
      <c r="V20" s="94">
        <f t="shared" si="5"/>
        <v>1</v>
      </c>
      <c r="W20" s="94">
        <f t="shared" si="6"/>
        <v>1</v>
      </c>
      <c r="X20" s="94">
        <f t="shared" si="7"/>
        <v>1</v>
      </c>
      <c r="Y20" s="94">
        <f t="shared" si="8"/>
        <v>1</v>
      </c>
      <c r="Z20" s="4"/>
      <c r="AA20" s="4"/>
    </row>
    <row r="21" spans="2:27" ht="20.100000000000001" customHeight="1" x14ac:dyDescent="0.2">
      <c r="B21" s="84">
        <v>16</v>
      </c>
      <c r="C21" s="175" t="str">
        <f>'2 DBSV 3D Waldrunde'!C21</f>
        <v>NN</v>
      </c>
      <c r="D21" s="175"/>
      <c r="E21" s="175"/>
      <c r="F21" s="175"/>
      <c r="G21" s="175"/>
      <c r="H21" s="73">
        <f>'2 DBSV 3D Waldrunde'!H21</f>
        <v>140</v>
      </c>
      <c r="I21" s="79">
        <f t="shared" si="0"/>
        <v>4</v>
      </c>
      <c r="J21" s="115">
        <v>10</v>
      </c>
      <c r="K21" s="91">
        <v>0</v>
      </c>
      <c r="L21" s="89">
        <f t="shared" si="1"/>
        <v>1</v>
      </c>
      <c r="M21" s="122">
        <v>15</v>
      </c>
      <c r="N21" s="90">
        <v>0</v>
      </c>
      <c r="O21" s="24">
        <f t="shared" si="2"/>
        <v>1</v>
      </c>
      <c r="P21" s="85">
        <v>15</v>
      </c>
      <c r="Q21" s="92">
        <v>0</v>
      </c>
      <c r="R21" s="26">
        <f t="shared" si="3"/>
        <v>1</v>
      </c>
      <c r="S21" s="83">
        <v>20</v>
      </c>
      <c r="T21" s="114">
        <v>0</v>
      </c>
      <c r="U21" s="37">
        <f t="shared" si="4"/>
        <v>1</v>
      </c>
      <c r="V21" s="94">
        <f t="shared" si="5"/>
        <v>1</v>
      </c>
      <c r="W21" s="94">
        <f t="shared" si="6"/>
        <v>1</v>
      </c>
      <c r="X21" s="94">
        <f t="shared" si="7"/>
        <v>1</v>
      </c>
      <c r="Y21" s="94">
        <f t="shared" si="8"/>
        <v>1</v>
      </c>
      <c r="Z21" s="4"/>
      <c r="AA21" s="4"/>
    </row>
    <row r="22" spans="2:27" ht="20.100000000000001" customHeight="1" x14ac:dyDescent="0.2">
      <c r="B22" s="84">
        <v>17</v>
      </c>
      <c r="C22" s="175" t="str">
        <f>'2 DBSV 3D Waldrunde'!C22</f>
        <v>NN</v>
      </c>
      <c r="D22" s="175"/>
      <c r="E22" s="175"/>
      <c r="F22" s="175"/>
      <c r="G22" s="175"/>
      <c r="H22" s="73">
        <f>'2 DBSV 3D Waldrunde'!H22</f>
        <v>320</v>
      </c>
      <c r="I22" s="79">
        <f t="shared" si="0"/>
        <v>1</v>
      </c>
      <c r="J22" s="115">
        <v>25</v>
      </c>
      <c r="K22" s="91">
        <v>0</v>
      </c>
      <c r="L22" s="89">
        <f t="shared" si="1"/>
        <v>1</v>
      </c>
      <c r="M22" s="122">
        <v>30</v>
      </c>
      <c r="N22" s="90">
        <v>0</v>
      </c>
      <c r="O22" s="24">
        <f t="shared" si="2"/>
        <v>1</v>
      </c>
      <c r="P22" s="85">
        <v>40</v>
      </c>
      <c r="Q22" s="92">
        <v>0</v>
      </c>
      <c r="R22" s="26">
        <f t="shared" si="3"/>
        <v>1</v>
      </c>
      <c r="S22" s="83">
        <v>45</v>
      </c>
      <c r="T22" s="114">
        <v>0</v>
      </c>
      <c r="U22" s="37">
        <f t="shared" si="4"/>
        <v>1</v>
      </c>
      <c r="V22" s="94">
        <f t="shared" si="5"/>
        <v>1</v>
      </c>
      <c r="W22" s="94">
        <f t="shared" si="6"/>
        <v>1</v>
      </c>
      <c r="X22" s="94">
        <f t="shared" si="7"/>
        <v>1</v>
      </c>
      <c r="Y22" s="94">
        <f t="shared" si="8"/>
        <v>1</v>
      </c>
      <c r="Z22" s="4"/>
      <c r="AA22" s="4"/>
    </row>
    <row r="23" spans="2:27" ht="20.100000000000001" customHeight="1" x14ac:dyDescent="0.2">
      <c r="B23" s="84">
        <v>18</v>
      </c>
      <c r="C23" s="175" t="str">
        <f>'2 DBSV 3D Waldrunde'!C23</f>
        <v>NN</v>
      </c>
      <c r="D23" s="175"/>
      <c r="E23" s="175"/>
      <c r="F23" s="175"/>
      <c r="G23" s="175"/>
      <c r="H23" s="73">
        <f>'2 DBSV 3D Waldrunde'!H23</f>
        <v>240</v>
      </c>
      <c r="I23" s="79">
        <f t="shared" si="0"/>
        <v>2</v>
      </c>
      <c r="J23" s="115">
        <v>20</v>
      </c>
      <c r="K23" s="91">
        <v>0</v>
      </c>
      <c r="L23" s="89">
        <f t="shared" si="1"/>
        <v>1</v>
      </c>
      <c r="M23" s="122">
        <v>25</v>
      </c>
      <c r="N23" s="90">
        <v>0</v>
      </c>
      <c r="O23" s="24">
        <f t="shared" si="2"/>
        <v>1</v>
      </c>
      <c r="P23" s="85">
        <v>35</v>
      </c>
      <c r="Q23" s="92">
        <v>0</v>
      </c>
      <c r="R23" s="26">
        <f t="shared" si="3"/>
        <v>1</v>
      </c>
      <c r="S23" s="83">
        <v>40</v>
      </c>
      <c r="T23" s="114">
        <v>0</v>
      </c>
      <c r="U23" s="37">
        <f t="shared" si="4"/>
        <v>1</v>
      </c>
      <c r="V23" s="94">
        <f t="shared" si="5"/>
        <v>1</v>
      </c>
      <c r="W23" s="94">
        <f t="shared" si="6"/>
        <v>1</v>
      </c>
      <c r="X23" s="94">
        <f t="shared" si="7"/>
        <v>1</v>
      </c>
      <c r="Y23" s="94">
        <f t="shared" si="8"/>
        <v>1</v>
      </c>
      <c r="Z23" s="4"/>
      <c r="AA23" s="4"/>
    </row>
    <row r="24" spans="2:27" ht="20.100000000000001" customHeight="1" x14ac:dyDescent="0.2">
      <c r="B24" s="84">
        <v>19</v>
      </c>
      <c r="C24" s="175" t="str">
        <f>'2 DBSV 3D Waldrunde'!C24</f>
        <v>NN</v>
      </c>
      <c r="D24" s="175"/>
      <c r="E24" s="175"/>
      <c r="F24" s="175"/>
      <c r="G24" s="175"/>
      <c r="H24" s="73">
        <f>'2 DBSV 3D Waldrunde'!H24</f>
        <v>190</v>
      </c>
      <c r="I24" s="79">
        <f t="shared" si="0"/>
        <v>3</v>
      </c>
      <c r="J24" s="115">
        <v>15</v>
      </c>
      <c r="K24" s="91">
        <v>0</v>
      </c>
      <c r="L24" s="89">
        <f t="shared" si="1"/>
        <v>1</v>
      </c>
      <c r="M24" s="122">
        <v>20</v>
      </c>
      <c r="N24" s="90">
        <v>0</v>
      </c>
      <c r="O24" s="24">
        <f t="shared" si="2"/>
        <v>1</v>
      </c>
      <c r="P24" s="85">
        <v>30</v>
      </c>
      <c r="Q24" s="92">
        <v>0</v>
      </c>
      <c r="R24" s="26">
        <f t="shared" si="3"/>
        <v>1</v>
      </c>
      <c r="S24" s="83">
        <v>35</v>
      </c>
      <c r="T24" s="114">
        <v>0</v>
      </c>
      <c r="U24" s="37">
        <f t="shared" si="4"/>
        <v>1</v>
      </c>
      <c r="V24" s="94">
        <f t="shared" si="5"/>
        <v>1</v>
      </c>
      <c r="W24" s="94">
        <f t="shared" si="6"/>
        <v>1</v>
      </c>
      <c r="X24" s="94">
        <f t="shared" si="7"/>
        <v>1</v>
      </c>
      <c r="Y24" s="94">
        <f t="shared" si="8"/>
        <v>1</v>
      </c>
      <c r="Z24" s="4"/>
      <c r="AA24" s="4"/>
    </row>
    <row r="25" spans="2:27" ht="20.100000000000001" customHeight="1" x14ac:dyDescent="0.2">
      <c r="B25" s="84">
        <v>20</v>
      </c>
      <c r="C25" s="175" t="str">
        <f>'2 DBSV 3D Waldrunde'!C25</f>
        <v>NN</v>
      </c>
      <c r="D25" s="175"/>
      <c r="E25" s="175"/>
      <c r="F25" s="175"/>
      <c r="G25" s="175"/>
      <c r="H25" s="73">
        <f>'2 DBSV 3D Waldrunde'!H25</f>
        <v>140</v>
      </c>
      <c r="I25" s="79">
        <f t="shared" si="0"/>
        <v>4</v>
      </c>
      <c r="J25" s="115">
        <v>10</v>
      </c>
      <c r="K25" s="91">
        <v>0</v>
      </c>
      <c r="L25" s="89">
        <f t="shared" si="1"/>
        <v>1</v>
      </c>
      <c r="M25" s="122">
        <v>15</v>
      </c>
      <c r="N25" s="90">
        <v>0</v>
      </c>
      <c r="O25" s="24">
        <f t="shared" si="2"/>
        <v>1</v>
      </c>
      <c r="P25" s="85">
        <v>15</v>
      </c>
      <c r="Q25" s="92">
        <v>0</v>
      </c>
      <c r="R25" s="26">
        <f t="shared" si="3"/>
        <v>1</v>
      </c>
      <c r="S25" s="83">
        <v>20</v>
      </c>
      <c r="T25" s="114">
        <v>0</v>
      </c>
      <c r="U25" s="37">
        <f t="shared" si="4"/>
        <v>1</v>
      </c>
      <c r="V25" s="94">
        <f t="shared" si="5"/>
        <v>1</v>
      </c>
      <c r="W25" s="94">
        <f t="shared" si="6"/>
        <v>1</v>
      </c>
      <c r="X25" s="94">
        <f t="shared" si="7"/>
        <v>1</v>
      </c>
      <c r="Y25" s="94">
        <f t="shared" si="8"/>
        <v>1</v>
      </c>
      <c r="Z25" s="4"/>
      <c r="AA25" s="4"/>
    </row>
    <row r="26" spans="2:27" ht="20.100000000000001" customHeight="1" x14ac:dyDescent="0.2">
      <c r="B26" s="84">
        <v>21</v>
      </c>
      <c r="C26" s="175" t="str">
        <f>'2 DBSV 3D Waldrunde'!C26</f>
        <v>NN</v>
      </c>
      <c r="D26" s="175"/>
      <c r="E26" s="175"/>
      <c r="F26" s="175"/>
      <c r="G26" s="175"/>
      <c r="H26" s="73">
        <f>'2 DBSV 3D Waldrunde'!H26</f>
        <v>320</v>
      </c>
      <c r="I26" s="79">
        <f t="shared" si="0"/>
        <v>1</v>
      </c>
      <c r="J26" s="115">
        <v>25</v>
      </c>
      <c r="K26" s="91">
        <v>0</v>
      </c>
      <c r="L26" s="89">
        <f t="shared" si="1"/>
        <v>1</v>
      </c>
      <c r="M26" s="122">
        <v>30</v>
      </c>
      <c r="N26" s="90">
        <v>0</v>
      </c>
      <c r="O26" s="24">
        <f t="shared" si="2"/>
        <v>1</v>
      </c>
      <c r="P26" s="85">
        <v>40</v>
      </c>
      <c r="Q26" s="92">
        <v>0</v>
      </c>
      <c r="R26" s="26">
        <f t="shared" si="3"/>
        <v>1</v>
      </c>
      <c r="S26" s="83">
        <v>45</v>
      </c>
      <c r="T26" s="114">
        <v>0</v>
      </c>
      <c r="U26" s="37">
        <f t="shared" si="4"/>
        <v>1</v>
      </c>
      <c r="V26" s="94">
        <f t="shared" si="5"/>
        <v>1</v>
      </c>
      <c r="W26" s="94">
        <f t="shared" si="6"/>
        <v>1</v>
      </c>
      <c r="X26" s="94">
        <f t="shared" si="7"/>
        <v>1</v>
      </c>
      <c r="Y26" s="94">
        <f t="shared" si="8"/>
        <v>1</v>
      </c>
      <c r="Z26" s="4"/>
      <c r="AA26" s="4"/>
    </row>
    <row r="27" spans="2:27" ht="20.100000000000001" customHeight="1" x14ac:dyDescent="0.2">
      <c r="B27" s="84">
        <v>22</v>
      </c>
      <c r="C27" s="175" t="str">
        <f>'2 DBSV 3D Waldrunde'!C27</f>
        <v>NN</v>
      </c>
      <c r="D27" s="175"/>
      <c r="E27" s="175"/>
      <c r="F27" s="175"/>
      <c r="G27" s="175"/>
      <c r="H27" s="73">
        <f>'2 DBSV 3D Waldrunde'!H27</f>
        <v>240</v>
      </c>
      <c r="I27" s="79">
        <f t="shared" si="0"/>
        <v>2</v>
      </c>
      <c r="J27" s="115">
        <v>20</v>
      </c>
      <c r="K27" s="91">
        <v>0</v>
      </c>
      <c r="L27" s="89">
        <f t="shared" si="1"/>
        <v>1</v>
      </c>
      <c r="M27" s="122">
        <v>25</v>
      </c>
      <c r="N27" s="90">
        <v>0</v>
      </c>
      <c r="O27" s="24">
        <f t="shared" si="2"/>
        <v>1</v>
      </c>
      <c r="P27" s="85">
        <v>35</v>
      </c>
      <c r="Q27" s="92">
        <v>0</v>
      </c>
      <c r="R27" s="26">
        <f t="shared" si="3"/>
        <v>1</v>
      </c>
      <c r="S27" s="83">
        <v>40</v>
      </c>
      <c r="T27" s="114">
        <v>0</v>
      </c>
      <c r="U27" s="37">
        <f t="shared" si="4"/>
        <v>1</v>
      </c>
      <c r="V27" s="94">
        <f t="shared" si="5"/>
        <v>1</v>
      </c>
      <c r="W27" s="94">
        <f t="shared" si="6"/>
        <v>1</v>
      </c>
      <c r="X27" s="94">
        <f t="shared" si="7"/>
        <v>1</v>
      </c>
      <c r="Y27" s="94">
        <f t="shared" si="8"/>
        <v>1</v>
      </c>
      <c r="Z27" s="4"/>
      <c r="AA27" s="4"/>
    </row>
    <row r="28" spans="2:27" ht="20.100000000000001" customHeight="1" x14ac:dyDescent="0.2">
      <c r="B28" s="84">
        <v>23</v>
      </c>
      <c r="C28" s="175" t="str">
        <f>'2 DBSV 3D Waldrunde'!C28</f>
        <v>NN</v>
      </c>
      <c r="D28" s="175"/>
      <c r="E28" s="175"/>
      <c r="F28" s="175"/>
      <c r="G28" s="175"/>
      <c r="H28" s="73">
        <f>'2 DBSV 3D Waldrunde'!H28</f>
        <v>190</v>
      </c>
      <c r="I28" s="79">
        <f t="shared" si="0"/>
        <v>3</v>
      </c>
      <c r="J28" s="115">
        <v>15</v>
      </c>
      <c r="K28" s="91">
        <v>0</v>
      </c>
      <c r="L28" s="89">
        <f t="shared" si="1"/>
        <v>1</v>
      </c>
      <c r="M28" s="122">
        <v>20</v>
      </c>
      <c r="N28" s="90">
        <v>0</v>
      </c>
      <c r="O28" s="24">
        <f t="shared" si="2"/>
        <v>1</v>
      </c>
      <c r="P28" s="85">
        <v>30</v>
      </c>
      <c r="Q28" s="92">
        <v>0</v>
      </c>
      <c r="R28" s="26">
        <f t="shared" si="3"/>
        <v>1</v>
      </c>
      <c r="S28" s="83">
        <v>35</v>
      </c>
      <c r="T28" s="114">
        <v>0</v>
      </c>
      <c r="U28" s="37">
        <f t="shared" si="4"/>
        <v>1</v>
      </c>
      <c r="V28" s="94">
        <f t="shared" si="5"/>
        <v>1</v>
      </c>
      <c r="W28" s="94">
        <f t="shared" si="6"/>
        <v>1</v>
      </c>
      <c r="X28" s="94">
        <f t="shared" si="7"/>
        <v>1</v>
      </c>
      <c r="Y28" s="94">
        <f t="shared" si="8"/>
        <v>1</v>
      </c>
      <c r="Z28" s="4"/>
      <c r="AA28" s="4"/>
    </row>
    <row r="29" spans="2:27" ht="20.100000000000001" customHeight="1" x14ac:dyDescent="0.2">
      <c r="B29" s="84">
        <v>24</v>
      </c>
      <c r="C29" s="175" t="str">
        <f>'2 DBSV 3D Waldrunde'!C29</f>
        <v>NN</v>
      </c>
      <c r="D29" s="175"/>
      <c r="E29" s="175"/>
      <c r="F29" s="175"/>
      <c r="G29" s="175"/>
      <c r="H29" s="73">
        <f>'2 DBSV 3D Waldrunde'!H29</f>
        <v>140</v>
      </c>
      <c r="I29" s="79">
        <f t="shared" si="0"/>
        <v>4</v>
      </c>
      <c r="J29" s="115">
        <v>10</v>
      </c>
      <c r="K29" s="91">
        <v>0</v>
      </c>
      <c r="L29" s="89">
        <f t="shared" si="1"/>
        <v>1</v>
      </c>
      <c r="M29" s="122">
        <v>15</v>
      </c>
      <c r="N29" s="90">
        <v>0</v>
      </c>
      <c r="O29" s="24">
        <f t="shared" si="2"/>
        <v>1</v>
      </c>
      <c r="P29" s="85">
        <v>15</v>
      </c>
      <c r="Q29" s="92">
        <v>0</v>
      </c>
      <c r="R29" s="26">
        <f t="shared" si="3"/>
        <v>1</v>
      </c>
      <c r="S29" s="83">
        <v>20</v>
      </c>
      <c r="T29" s="114">
        <v>0</v>
      </c>
      <c r="U29" s="37">
        <f t="shared" si="4"/>
        <v>1</v>
      </c>
      <c r="V29" s="94">
        <f t="shared" si="5"/>
        <v>1</v>
      </c>
      <c r="W29" s="94">
        <f t="shared" si="6"/>
        <v>1</v>
      </c>
      <c r="X29" s="94">
        <f t="shared" si="7"/>
        <v>1</v>
      </c>
      <c r="Y29" s="94">
        <f t="shared" si="8"/>
        <v>1</v>
      </c>
      <c r="Z29" s="4"/>
      <c r="AA29" s="4"/>
    </row>
    <row r="30" spans="2:27" ht="20.100000000000001" customHeight="1" x14ac:dyDescent="0.2">
      <c r="B30" s="84">
        <v>25</v>
      </c>
      <c r="C30" s="175" t="str">
        <f>'2 DBSV 3D Waldrunde'!C30</f>
        <v>NN</v>
      </c>
      <c r="D30" s="175"/>
      <c r="E30" s="175"/>
      <c r="F30" s="175"/>
      <c r="G30" s="175"/>
      <c r="H30" s="73">
        <f>'2 DBSV 3D Waldrunde'!H30</f>
        <v>320</v>
      </c>
      <c r="I30" s="79">
        <f t="shared" si="0"/>
        <v>1</v>
      </c>
      <c r="J30" s="115">
        <v>25</v>
      </c>
      <c r="K30" s="91">
        <v>0</v>
      </c>
      <c r="L30" s="89">
        <f t="shared" si="1"/>
        <v>1</v>
      </c>
      <c r="M30" s="122">
        <v>30</v>
      </c>
      <c r="N30" s="90">
        <v>0</v>
      </c>
      <c r="O30" s="24">
        <f t="shared" si="2"/>
        <v>1</v>
      </c>
      <c r="P30" s="85">
        <v>40</v>
      </c>
      <c r="Q30" s="92">
        <v>0</v>
      </c>
      <c r="R30" s="26">
        <f t="shared" si="3"/>
        <v>1</v>
      </c>
      <c r="S30" s="83">
        <v>45</v>
      </c>
      <c r="T30" s="114">
        <v>0</v>
      </c>
      <c r="U30" s="37">
        <f t="shared" si="4"/>
        <v>1</v>
      </c>
      <c r="V30" s="94">
        <f t="shared" si="5"/>
        <v>1</v>
      </c>
      <c r="W30" s="94">
        <f t="shared" si="6"/>
        <v>1</v>
      </c>
      <c r="X30" s="94">
        <f t="shared" si="7"/>
        <v>1</v>
      </c>
      <c r="Y30" s="94">
        <f t="shared" si="8"/>
        <v>1</v>
      </c>
      <c r="Z30" s="4"/>
      <c r="AA30" s="4"/>
    </row>
    <row r="31" spans="2:27" ht="20.100000000000001" customHeight="1" x14ac:dyDescent="0.2">
      <c r="B31" s="84">
        <v>26</v>
      </c>
      <c r="C31" s="175" t="str">
        <f>'2 DBSV 3D Waldrunde'!C31</f>
        <v>NN</v>
      </c>
      <c r="D31" s="175"/>
      <c r="E31" s="175"/>
      <c r="F31" s="175"/>
      <c r="G31" s="175"/>
      <c r="H31" s="73">
        <f>'2 DBSV 3D Waldrunde'!H31</f>
        <v>240</v>
      </c>
      <c r="I31" s="79">
        <f t="shared" si="0"/>
        <v>2</v>
      </c>
      <c r="J31" s="115">
        <v>20</v>
      </c>
      <c r="K31" s="91">
        <v>0</v>
      </c>
      <c r="L31" s="89">
        <f t="shared" si="1"/>
        <v>1</v>
      </c>
      <c r="M31" s="122">
        <v>25</v>
      </c>
      <c r="N31" s="90">
        <v>0</v>
      </c>
      <c r="O31" s="24">
        <f t="shared" si="2"/>
        <v>1</v>
      </c>
      <c r="P31" s="85">
        <v>35</v>
      </c>
      <c r="Q31" s="92">
        <v>0</v>
      </c>
      <c r="R31" s="26">
        <f t="shared" si="3"/>
        <v>1</v>
      </c>
      <c r="S31" s="83">
        <v>40</v>
      </c>
      <c r="T31" s="114">
        <v>0</v>
      </c>
      <c r="U31" s="37">
        <f t="shared" si="4"/>
        <v>1</v>
      </c>
      <c r="V31" s="94">
        <f t="shared" si="5"/>
        <v>1</v>
      </c>
      <c r="W31" s="94">
        <f t="shared" si="6"/>
        <v>1</v>
      </c>
      <c r="X31" s="94">
        <f t="shared" si="7"/>
        <v>1</v>
      </c>
      <c r="Y31" s="94">
        <f t="shared" si="8"/>
        <v>1</v>
      </c>
      <c r="Z31" s="4"/>
      <c r="AA31" s="4"/>
    </row>
    <row r="32" spans="2:27" ht="20.100000000000001" customHeight="1" x14ac:dyDescent="0.2">
      <c r="B32" s="84">
        <v>27</v>
      </c>
      <c r="C32" s="175" t="str">
        <f>'2 DBSV 3D Waldrunde'!C32</f>
        <v>NN</v>
      </c>
      <c r="D32" s="175"/>
      <c r="E32" s="175"/>
      <c r="F32" s="175"/>
      <c r="G32" s="175"/>
      <c r="H32" s="73">
        <f>'2 DBSV 3D Waldrunde'!H32</f>
        <v>190</v>
      </c>
      <c r="I32" s="79">
        <f t="shared" si="0"/>
        <v>3</v>
      </c>
      <c r="J32" s="115">
        <v>15</v>
      </c>
      <c r="K32" s="91">
        <v>0</v>
      </c>
      <c r="L32" s="89">
        <f t="shared" si="1"/>
        <v>1</v>
      </c>
      <c r="M32" s="122">
        <v>20</v>
      </c>
      <c r="N32" s="90">
        <v>0</v>
      </c>
      <c r="O32" s="24">
        <f t="shared" si="2"/>
        <v>1</v>
      </c>
      <c r="P32" s="85">
        <v>30</v>
      </c>
      <c r="Q32" s="92">
        <v>0</v>
      </c>
      <c r="R32" s="26">
        <f t="shared" si="3"/>
        <v>1</v>
      </c>
      <c r="S32" s="83">
        <v>35</v>
      </c>
      <c r="T32" s="114">
        <v>0</v>
      </c>
      <c r="U32" s="37">
        <f t="shared" si="4"/>
        <v>1</v>
      </c>
      <c r="V32" s="94">
        <f t="shared" si="5"/>
        <v>1</v>
      </c>
      <c r="W32" s="94">
        <f t="shared" si="6"/>
        <v>1</v>
      </c>
      <c r="X32" s="94">
        <f t="shared" si="7"/>
        <v>1</v>
      </c>
      <c r="Y32" s="94">
        <f t="shared" si="8"/>
        <v>1</v>
      </c>
      <c r="Z32" s="4"/>
      <c r="AA32" s="4"/>
    </row>
    <row r="33" spans="2:28" ht="20.100000000000001" customHeight="1" thickBot="1" x14ac:dyDescent="0.25">
      <c r="B33" s="84">
        <v>28</v>
      </c>
      <c r="C33" s="175" t="str">
        <f>'2 DBSV 3D Waldrunde'!C33</f>
        <v>NN</v>
      </c>
      <c r="D33" s="175"/>
      <c r="E33" s="175"/>
      <c r="F33" s="175"/>
      <c r="G33" s="175"/>
      <c r="H33" s="73">
        <f>'2 DBSV 3D Waldrunde'!H33</f>
        <v>140</v>
      </c>
      <c r="I33" s="79">
        <f t="shared" si="0"/>
        <v>4</v>
      </c>
      <c r="J33" s="115">
        <v>10</v>
      </c>
      <c r="K33" s="91">
        <v>0</v>
      </c>
      <c r="L33" s="89">
        <f t="shared" si="1"/>
        <v>1</v>
      </c>
      <c r="M33" s="122">
        <v>15</v>
      </c>
      <c r="N33" s="90">
        <v>0</v>
      </c>
      <c r="O33" s="24">
        <f t="shared" si="2"/>
        <v>1</v>
      </c>
      <c r="P33" s="85">
        <v>15</v>
      </c>
      <c r="Q33" s="92">
        <v>0</v>
      </c>
      <c r="R33" s="26">
        <f t="shared" si="3"/>
        <v>1</v>
      </c>
      <c r="S33" s="83">
        <v>20</v>
      </c>
      <c r="T33" s="114">
        <v>0</v>
      </c>
      <c r="U33" s="37">
        <f t="shared" si="4"/>
        <v>1</v>
      </c>
      <c r="V33" s="94">
        <f t="shared" si="5"/>
        <v>1</v>
      </c>
      <c r="W33" s="94">
        <f t="shared" si="6"/>
        <v>1</v>
      </c>
      <c r="X33" s="94">
        <f t="shared" si="7"/>
        <v>1</v>
      </c>
      <c r="Y33" s="94">
        <f t="shared" si="8"/>
        <v>1</v>
      </c>
      <c r="Z33" s="4"/>
      <c r="AA33" s="4"/>
    </row>
    <row r="34" spans="2:28" ht="20.100000000000001" customHeight="1" thickBot="1" x14ac:dyDescent="0.25">
      <c r="B34" s="9"/>
      <c r="C34" s="66" t="s">
        <v>52</v>
      </c>
      <c r="D34" s="66">
        <f>COUNTIF(($I$6:$I$33),1)</f>
        <v>7</v>
      </c>
      <c r="E34" s="66">
        <f>COUNTIF(($I$6:$I$33),2)</f>
        <v>7</v>
      </c>
      <c r="F34" s="66">
        <f>COUNTIF(($I$6:$I$33),3)</f>
        <v>7</v>
      </c>
      <c r="G34" s="76">
        <f>COUNTIF(($I$6:$I$33),4)</f>
        <v>7</v>
      </c>
      <c r="H34" s="66"/>
      <c r="I34" s="77" t="s">
        <v>37</v>
      </c>
      <c r="J34" s="110">
        <f>SUM(J6:J33)</f>
        <v>490</v>
      </c>
      <c r="K34" s="110">
        <f>J34*V34</f>
        <v>490</v>
      </c>
      <c r="L34" s="49">
        <f>AVERAGE(L6:L33)</f>
        <v>1</v>
      </c>
      <c r="M34" s="111">
        <f>SUM(M6:M33)</f>
        <v>630</v>
      </c>
      <c r="N34" s="111">
        <f>M34*W34</f>
        <v>630</v>
      </c>
      <c r="O34" s="44">
        <f>AVERAGE(O6:O33)</f>
        <v>1</v>
      </c>
      <c r="P34" s="112">
        <f>SUM(P6:P33)</f>
        <v>840</v>
      </c>
      <c r="Q34" s="112">
        <f>P34*X34</f>
        <v>840</v>
      </c>
      <c r="R34" s="45">
        <f>AVERAGE(R6:R33)</f>
        <v>1</v>
      </c>
      <c r="S34" s="113">
        <f>SUM(S6:S33)</f>
        <v>980</v>
      </c>
      <c r="T34" s="113">
        <f>S34*Y34</f>
        <v>980</v>
      </c>
      <c r="U34" s="46">
        <f>AVERAGE(U6:U33)</f>
        <v>1</v>
      </c>
      <c r="V34" s="93">
        <f>AVERAGE(V6:V33)</f>
        <v>1</v>
      </c>
      <c r="W34" s="93">
        <f>AVERAGE(W6:W33)</f>
        <v>1</v>
      </c>
      <c r="X34" s="93">
        <f>AVERAGE(X6:X33)</f>
        <v>1</v>
      </c>
      <c r="Y34" s="93">
        <f>AVERAGE(Y6:Y33)</f>
        <v>1</v>
      </c>
      <c r="Z34" s="11"/>
      <c r="AA34" s="11"/>
      <c r="AB34" s="9"/>
    </row>
    <row r="35" spans="2:28" ht="20.100000000000001" customHeight="1" x14ac:dyDescent="0.2">
      <c r="B35" s="9"/>
      <c r="C35" s="9"/>
      <c r="D35" s="64">
        <v>1</v>
      </c>
      <c r="E35" s="64">
        <v>2</v>
      </c>
      <c r="F35" s="64">
        <v>3</v>
      </c>
      <c r="G35" s="65">
        <v>4</v>
      </c>
      <c r="H35" s="64"/>
      <c r="I35" s="78" t="s">
        <v>61</v>
      </c>
      <c r="J35" s="108">
        <f>J42*G34+J43*F34+J44*E34+J45*D34</f>
        <v>210</v>
      </c>
      <c r="K35" s="173" t="s">
        <v>44</v>
      </c>
      <c r="L35" s="151" t="s">
        <v>70</v>
      </c>
      <c r="M35" s="81">
        <f>(M42+M43+M44+M45)*D34</f>
        <v>315</v>
      </c>
      <c r="N35" s="151" t="s">
        <v>44</v>
      </c>
      <c r="O35" s="151" t="s">
        <v>70</v>
      </c>
      <c r="P35" s="81">
        <f>(P42+P43+P44+P45)*D34</f>
        <v>315</v>
      </c>
      <c r="Q35" s="151" t="s">
        <v>44</v>
      </c>
      <c r="R35" s="151" t="s">
        <v>70</v>
      </c>
      <c r="S35" s="81">
        <f>(S42+S43+S44+S45)*D34</f>
        <v>315</v>
      </c>
      <c r="T35" s="151" t="s">
        <v>44</v>
      </c>
      <c r="U35" s="151" t="s">
        <v>70</v>
      </c>
      <c r="V35" s="11"/>
      <c r="W35" s="11"/>
      <c r="X35" s="11"/>
      <c r="Y35" s="11"/>
      <c r="Z35" s="11"/>
      <c r="AA35" s="11"/>
      <c r="AB35" s="9"/>
    </row>
    <row r="36" spans="2:28" ht="20.100000000000001" customHeight="1" x14ac:dyDescent="0.2">
      <c r="B36" s="9"/>
      <c r="C36" s="9"/>
      <c r="D36" s="9"/>
      <c r="E36" s="9"/>
      <c r="F36" s="9"/>
      <c r="G36" s="9"/>
      <c r="H36" s="9"/>
      <c r="I36" s="72" t="s">
        <v>83</v>
      </c>
      <c r="J36" s="109">
        <f>J37*J58</f>
        <v>343</v>
      </c>
      <c r="K36" s="173"/>
      <c r="L36" s="153"/>
      <c r="M36" s="80">
        <f>M37*M58</f>
        <v>441</v>
      </c>
      <c r="N36" s="151"/>
      <c r="O36" s="153"/>
      <c r="P36" s="80">
        <f>P37*P58</f>
        <v>588</v>
      </c>
      <c r="Q36" s="151"/>
      <c r="R36" s="153"/>
      <c r="S36" s="80">
        <f>S37*S58</f>
        <v>686</v>
      </c>
      <c r="T36" s="151"/>
      <c r="U36" s="153"/>
      <c r="V36" s="11"/>
      <c r="W36" s="11"/>
      <c r="X36" s="11"/>
      <c r="Y36" s="11"/>
      <c r="Z36" s="11"/>
      <c r="AA36" s="11"/>
      <c r="AB36" s="9"/>
    </row>
    <row r="37" spans="2:28" ht="20.100000000000001" customHeight="1" thickBot="1" x14ac:dyDescent="0.25">
      <c r="B37" s="9"/>
      <c r="C37" s="9"/>
      <c r="D37" s="9"/>
      <c r="E37" s="9"/>
      <c r="F37" s="9"/>
      <c r="G37" s="9"/>
      <c r="H37" s="9"/>
      <c r="I37" s="105" t="s">
        <v>62</v>
      </c>
      <c r="J37" s="107">
        <f>K42*G34+K43*F34+K44*E34+K45*D34</f>
        <v>490</v>
      </c>
      <c r="K37" s="173"/>
      <c r="L37" s="154"/>
      <c r="M37" s="82">
        <f>(N42+N43+N44+N45)*D34</f>
        <v>630</v>
      </c>
      <c r="N37" s="152"/>
      <c r="O37" s="154"/>
      <c r="P37" s="82">
        <f>(Q42+Q43+Q44+Q45)*D34</f>
        <v>840</v>
      </c>
      <c r="Q37" s="152"/>
      <c r="R37" s="154"/>
      <c r="S37" s="82">
        <f>(T42+T43+T44+T45)*D34</f>
        <v>980</v>
      </c>
      <c r="T37" s="152"/>
      <c r="U37" s="154"/>
      <c r="V37" s="11"/>
      <c r="W37" s="11"/>
      <c r="X37" s="11"/>
      <c r="Y37" s="11"/>
      <c r="Z37" s="11"/>
      <c r="AA37" s="11"/>
      <c r="AB37" s="9"/>
    </row>
    <row r="38" spans="2:28" ht="39.75" customHeight="1" thickBot="1" x14ac:dyDescent="0.25">
      <c r="B38" s="9"/>
      <c r="C38" s="9"/>
      <c r="D38" s="9"/>
      <c r="E38" s="9"/>
      <c r="F38" s="9"/>
      <c r="G38" s="9"/>
      <c r="H38" s="9"/>
      <c r="I38" s="106" t="s">
        <v>38</v>
      </c>
      <c r="J38" s="104">
        <f>J34/J37</f>
        <v>1</v>
      </c>
      <c r="K38" s="103">
        <f>K34/J37</f>
        <v>1</v>
      </c>
      <c r="L38" s="124">
        <f>COUNTA(L6:L33)-COUNTIF(L6:L33,"&lt;=1,15")-COUNTIF(L6:L33,"&gt;=1,001")*(-1)-COUNTIF(L6:L33,"&gt;=1,15")</f>
        <v>0</v>
      </c>
      <c r="M38" s="127">
        <f>M34/M37</f>
        <v>1</v>
      </c>
      <c r="N38" s="128">
        <f>N34/M37</f>
        <v>1</v>
      </c>
      <c r="O38" s="124">
        <f>COUNTA(O6:O33)-COUNTIF(O6:O33,"&lt;=1,15")-COUNTIF(O6:O33,"&gt;=1,001")*(-1)-COUNTIF(O6:O33,"&gt;=1,15")</f>
        <v>0</v>
      </c>
      <c r="P38" s="52">
        <f>P34/P37</f>
        <v>1</v>
      </c>
      <c r="Q38" s="53">
        <f>Q34/P37</f>
        <v>1</v>
      </c>
      <c r="R38" s="124">
        <f>COUNTA(R6:R33)-COUNTIF(R6:R33,"&lt;=1,15")-COUNTIF(R6:R33,"&gt;=1,001")*(-1)-COUNTIF(R6:R33,"&gt;=1,15")</f>
        <v>0</v>
      </c>
      <c r="S38" s="46">
        <f>S34/S37</f>
        <v>1</v>
      </c>
      <c r="T38" s="46">
        <f>T34/S37</f>
        <v>1</v>
      </c>
      <c r="U38" s="129">
        <f>COUNTA(U6:U33)-COUNTIF(U6:U33,"&lt;=1,15")-COUNTIF(U6:U33,"&gt;=1,001")*(-1)-COUNTIF(U6:U33,"&gt;=1,15")</f>
        <v>0</v>
      </c>
      <c r="V38" s="11"/>
      <c r="W38" s="11"/>
      <c r="X38" s="11"/>
      <c r="Y38" s="11"/>
      <c r="Z38" s="11"/>
      <c r="AA38" s="11"/>
      <c r="AB38" s="9"/>
    </row>
    <row r="39" spans="2:28" ht="20.100000000000001" customHeight="1" x14ac:dyDescent="0.2">
      <c r="B39" s="9"/>
      <c r="C39" s="9"/>
      <c r="D39" s="9"/>
      <c r="E39" s="9"/>
      <c r="F39" s="9"/>
      <c r="G39" s="9"/>
      <c r="H39" s="9"/>
      <c r="I39" s="19"/>
      <c r="J39" s="19"/>
      <c r="K39" s="19"/>
      <c r="L39" s="1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"/>
    </row>
    <row r="40" spans="2:28" ht="20.100000000000001" customHeight="1" x14ac:dyDescent="0.2">
      <c r="L40" s="47"/>
      <c r="V40" s="9"/>
      <c r="W40" s="9"/>
      <c r="X40" s="9"/>
      <c r="Y40" s="9"/>
      <c r="Z40" s="9"/>
      <c r="AA40" s="9"/>
    </row>
    <row r="41" spans="2:28" ht="38.25" customHeight="1" x14ac:dyDescent="0.2">
      <c r="E41" s="156" t="s">
        <v>73</v>
      </c>
      <c r="F41" s="156"/>
      <c r="G41" s="156"/>
      <c r="H41" s="67" t="s">
        <v>66</v>
      </c>
      <c r="I41" s="59" t="s">
        <v>57</v>
      </c>
      <c r="J41" s="6" t="s">
        <v>78</v>
      </c>
      <c r="K41" s="14" t="s">
        <v>25</v>
      </c>
      <c r="L41" s="14" t="s">
        <v>36</v>
      </c>
      <c r="M41" s="59" t="s">
        <v>26</v>
      </c>
      <c r="N41" s="15" t="s">
        <v>25</v>
      </c>
      <c r="O41" s="15" t="s">
        <v>36</v>
      </c>
      <c r="P41" s="27" t="s">
        <v>27</v>
      </c>
      <c r="Q41" s="28" t="s">
        <v>25</v>
      </c>
      <c r="R41" s="28" t="s">
        <v>36</v>
      </c>
      <c r="S41" s="32" t="s">
        <v>80</v>
      </c>
      <c r="T41" s="33" t="s">
        <v>25</v>
      </c>
      <c r="U41" s="33" t="s">
        <v>36</v>
      </c>
      <c r="V41" s="157"/>
      <c r="W41" s="158"/>
      <c r="X41" s="158"/>
      <c r="Y41" s="158"/>
      <c r="Z41" s="158"/>
      <c r="AA41" s="158"/>
      <c r="AB41" s="159"/>
    </row>
    <row r="42" spans="2:28" ht="15" customHeight="1" x14ac:dyDescent="0.2">
      <c r="E42" s="156" t="s">
        <v>5</v>
      </c>
      <c r="F42" s="156"/>
      <c r="G42" s="156"/>
      <c r="H42" s="67">
        <v>250</v>
      </c>
      <c r="I42" s="67" t="s">
        <v>53</v>
      </c>
      <c r="J42" s="119">
        <v>10</v>
      </c>
      <c r="K42" s="119">
        <v>25</v>
      </c>
      <c r="L42" s="119">
        <f>K42-J42</f>
        <v>15</v>
      </c>
      <c r="M42" s="79">
        <v>15</v>
      </c>
      <c r="N42" s="79">
        <v>30</v>
      </c>
      <c r="O42" s="79">
        <f>N42-M42</f>
        <v>15</v>
      </c>
      <c r="P42" s="120">
        <v>15</v>
      </c>
      <c r="Q42" s="120">
        <v>40</v>
      </c>
      <c r="R42" s="120">
        <f>Q42-P42</f>
        <v>25</v>
      </c>
      <c r="S42" s="121">
        <v>15</v>
      </c>
      <c r="T42" s="121">
        <v>45</v>
      </c>
      <c r="U42" s="121">
        <f>T42-S42</f>
        <v>30</v>
      </c>
      <c r="V42" s="8"/>
      <c r="W42" s="8"/>
      <c r="X42" s="16"/>
      <c r="Y42" s="16"/>
      <c r="Z42" s="16"/>
      <c r="AA42" s="16"/>
      <c r="AB42" s="16"/>
    </row>
    <row r="43" spans="2:28" ht="15" customHeight="1" x14ac:dyDescent="0.2">
      <c r="E43" s="156" t="s">
        <v>6</v>
      </c>
      <c r="F43" s="156"/>
      <c r="G43" s="156"/>
      <c r="H43" s="67">
        <v>251</v>
      </c>
      <c r="I43" s="67" t="s">
        <v>54</v>
      </c>
      <c r="J43" s="119">
        <v>10</v>
      </c>
      <c r="K43" s="119">
        <v>20</v>
      </c>
      <c r="L43" s="119">
        <f t="shared" ref="L43:L45" si="9">K43-J43</f>
        <v>10</v>
      </c>
      <c r="M43" s="79">
        <v>15</v>
      </c>
      <c r="N43" s="79">
        <v>25</v>
      </c>
      <c r="O43" s="79">
        <f t="shared" ref="O43:O45" si="10">N43-M43</f>
        <v>10</v>
      </c>
      <c r="P43" s="120">
        <v>15</v>
      </c>
      <c r="Q43" s="120">
        <v>35</v>
      </c>
      <c r="R43" s="120">
        <f t="shared" ref="R43:R44" si="11">Q43-P43</f>
        <v>20</v>
      </c>
      <c r="S43" s="121">
        <v>15</v>
      </c>
      <c r="T43" s="121">
        <v>40</v>
      </c>
      <c r="U43" s="121">
        <f t="shared" ref="U43:U45" si="12">T43-S43</f>
        <v>25</v>
      </c>
      <c r="V43" s="75"/>
      <c r="W43" s="75"/>
      <c r="X43" s="74"/>
      <c r="Y43" s="74"/>
      <c r="Z43" s="74"/>
      <c r="AA43" s="74"/>
      <c r="AB43" s="74"/>
    </row>
    <row r="44" spans="2:28" ht="15" customHeight="1" x14ac:dyDescent="0.2">
      <c r="E44" s="156" t="s">
        <v>7</v>
      </c>
      <c r="F44" s="156"/>
      <c r="G44" s="156"/>
      <c r="H44" s="67">
        <v>201</v>
      </c>
      <c r="I44" s="69" t="s">
        <v>55</v>
      </c>
      <c r="J44" s="119">
        <v>5</v>
      </c>
      <c r="K44" s="119">
        <v>15</v>
      </c>
      <c r="L44" s="119">
        <f t="shared" si="9"/>
        <v>10</v>
      </c>
      <c r="M44" s="79">
        <v>10</v>
      </c>
      <c r="N44" s="79">
        <v>20</v>
      </c>
      <c r="O44" s="79">
        <f t="shared" si="10"/>
        <v>10</v>
      </c>
      <c r="P44" s="120">
        <v>10</v>
      </c>
      <c r="Q44" s="120">
        <v>30</v>
      </c>
      <c r="R44" s="120">
        <f t="shared" si="11"/>
        <v>20</v>
      </c>
      <c r="S44" s="121">
        <v>10</v>
      </c>
      <c r="T44" s="121">
        <v>35</v>
      </c>
      <c r="U44" s="121">
        <f t="shared" si="12"/>
        <v>25</v>
      </c>
      <c r="V44" s="8"/>
      <c r="W44" s="8"/>
      <c r="X44" s="12"/>
      <c r="Y44" s="12"/>
      <c r="Z44" s="12"/>
      <c r="AA44" s="12"/>
      <c r="AB44" s="12"/>
    </row>
    <row r="45" spans="2:28" ht="15" customHeight="1" x14ac:dyDescent="0.2">
      <c r="E45" s="156" t="s">
        <v>8</v>
      </c>
      <c r="F45" s="156"/>
      <c r="G45" s="156"/>
      <c r="H45" s="67">
        <v>151</v>
      </c>
      <c r="I45" s="67" t="s">
        <v>56</v>
      </c>
      <c r="J45" s="119">
        <v>5</v>
      </c>
      <c r="K45" s="119">
        <v>10</v>
      </c>
      <c r="L45" s="119">
        <f t="shared" si="9"/>
        <v>5</v>
      </c>
      <c r="M45" s="79">
        <v>5</v>
      </c>
      <c r="N45" s="79">
        <v>15</v>
      </c>
      <c r="O45" s="79">
        <f t="shared" si="10"/>
        <v>10</v>
      </c>
      <c r="P45" s="120">
        <v>5</v>
      </c>
      <c r="Q45" s="120">
        <v>15</v>
      </c>
      <c r="R45" s="120">
        <v>10</v>
      </c>
      <c r="S45" s="121">
        <v>5</v>
      </c>
      <c r="T45" s="121">
        <v>20</v>
      </c>
      <c r="U45" s="121">
        <f t="shared" si="12"/>
        <v>15</v>
      </c>
      <c r="V45" s="8"/>
      <c r="W45" s="8"/>
      <c r="X45" s="12"/>
      <c r="Y45" s="12"/>
      <c r="Z45" s="12"/>
      <c r="AA45" s="12"/>
      <c r="AB45" s="12"/>
    </row>
    <row r="48" spans="2:28" ht="38.25" hidden="1" x14ac:dyDescent="0.2">
      <c r="E48" s="156">
        <v>2013</v>
      </c>
      <c r="F48" s="156"/>
      <c r="G48" s="156"/>
      <c r="H48" s="67"/>
      <c r="I48" s="59" t="s">
        <v>2</v>
      </c>
      <c r="J48" s="6" t="s">
        <v>24</v>
      </c>
      <c r="K48" s="14" t="s">
        <v>25</v>
      </c>
      <c r="L48" s="14" t="s">
        <v>36</v>
      </c>
      <c r="M48" s="59" t="s">
        <v>26</v>
      </c>
      <c r="N48" s="15" t="s">
        <v>25</v>
      </c>
      <c r="O48" s="15" t="s">
        <v>36</v>
      </c>
      <c r="P48" s="27" t="s">
        <v>27</v>
      </c>
      <c r="Q48" s="28" t="s">
        <v>25</v>
      </c>
      <c r="R48" s="28" t="s">
        <v>36</v>
      </c>
      <c r="S48" s="32" t="s">
        <v>28</v>
      </c>
      <c r="T48" s="33" t="s">
        <v>25</v>
      </c>
      <c r="U48" s="33" t="s">
        <v>36</v>
      </c>
      <c r="V48" s="157" t="s">
        <v>45</v>
      </c>
      <c r="W48" s="158"/>
      <c r="X48" s="158"/>
      <c r="Y48" s="158"/>
      <c r="Z48" s="158"/>
      <c r="AA48" s="158"/>
      <c r="AB48" s="159"/>
    </row>
    <row r="49" spans="5:29" hidden="1" x14ac:dyDescent="0.2">
      <c r="E49" s="156" t="s">
        <v>5</v>
      </c>
      <c r="F49" s="156"/>
      <c r="G49" s="156"/>
      <c r="H49" s="67"/>
      <c r="I49" s="67" t="s">
        <v>46</v>
      </c>
      <c r="J49" s="10" t="s">
        <v>15</v>
      </c>
      <c r="K49" s="10" t="s">
        <v>14</v>
      </c>
      <c r="L49" s="10" t="s">
        <v>15</v>
      </c>
      <c r="M49" s="7" t="s">
        <v>15</v>
      </c>
      <c r="N49" s="7" t="s">
        <v>16</v>
      </c>
      <c r="O49" s="7" t="s">
        <v>14</v>
      </c>
      <c r="P49" s="29" t="s">
        <v>15</v>
      </c>
      <c r="Q49" s="29" t="s">
        <v>16</v>
      </c>
      <c r="R49" s="29" t="s">
        <v>14</v>
      </c>
      <c r="S49" s="34" t="s">
        <v>14</v>
      </c>
      <c r="T49" s="34" t="s">
        <v>16</v>
      </c>
      <c r="U49" s="34" t="s">
        <v>15</v>
      </c>
      <c r="V49" s="8" t="s">
        <v>32</v>
      </c>
      <c r="W49" s="8" t="s">
        <v>30</v>
      </c>
      <c r="X49" s="16" t="s">
        <v>31</v>
      </c>
      <c r="Y49" s="16">
        <v>0</v>
      </c>
      <c r="Z49" s="16" t="s">
        <v>33</v>
      </c>
      <c r="AA49" s="16" t="s">
        <v>29</v>
      </c>
      <c r="AB49" s="16" t="s">
        <v>34</v>
      </c>
    </row>
    <row r="50" spans="5:29" hidden="1" x14ac:dyDescent="0.2">
      <c r="E50" s="156" t="s">
        <v>6</v>
      </c>
      <c r="F50" s="156"/>
      <c r="G50" s="156"/>
      <c r="H50" s="67"/>
      <c r="I50" s="54" t="s">
        <v>48</v>
      </c>
      <c r="J50" s="10" t="s">
        <v>15</v>
      </c>
      <c r="K50" s="10" t="s">
        <v>16</v>
      </c>
      <c r="L50" s="10" t="s">
        <v>14</v>
      </c>
      <c r="M50" s="7" t="s">
        <v>14</v>
      </c>
      <c r="N50" s="7" t="s">
        <v>19</v>
      </c>
      <c r="O50" s="7" t="s">
        <v>17</v>
      </c>
      <c r="P50" s="29" t="s">
        <v>14</v>
      </c>
      <c r="Q50" s="29" t="s">
        <v>19</v>
      </c>
      <c r="R50" s="29" t="s">
        <v>17</v>
      </c>
      <c r="S50" s="34" t="s">
        <v>14</v>
      </c>
      <c r="T50" s="34" t="s">
        <v>19</v>
      </c>
      <c r="U50" s="34" t="s">
        <v>17</v>
      </c>
      <c r="V50" s="17" t="s">
        <v>35</v>
      </c>
      <c r="W50" s="17">
        <v>1.08</v>
      </c>
      <c r="X50" s="18">
        <v>1.03</v>
      </c>
      <c r="Y50" s="18">
        <v>1</v>
      </c>
      <c r="Z50" s="18">
        <v>1.03</v>
      </c>
      <c r="AA50" s="18">
        <v>1.08</v>
      </c>
      <c r="AB50" s="18">
        <v>1.1499999999999999</v>
      </c>
    </row>
    <row r="51" spans="5:29" hidden="1" x14ac:dyDescent="0.2">
      <c r="E51" s="156" t="s">
        <v>7</v>
      </c>
      <c r="F51" s="156"/>
      <c r="G51" s="156"/>
      <c r="H51" s="67"/>
      <c r="I51" s="67" t="s">
        <v>47</v>
      </c>
      <c r="J51" s="10" t="s">
        <v>15</v>
      </c>
      <c r="K51" s="10" t="s">
        <v>17</v>
      </c>
      <c r="L51" s="10" t="s">
        <v>16</v>
      </c>
      <c r="M51" s="7" t="s">
        <v>16</v>
      </c>
      <c r="N51" s="7" t="s">
        <v>20</v>
      </c>
      <c r="O51" s="7" t="s">
        <v>18</v>
      </c>
      <c r="P51" s="29" t="s">
        <v>16</v>
      </c>
      <c r="Q51" s="29" t="s">
        <v>20</v>
      </c>
      <c r="R51" s="29" t="s">
        <v>18</v>
      </c>
      <c r="S51" s="34" t="s">
        <v>16</v>
      </c>
      <c r="T51" s="34" t="s">
        <v>22</v>
      </c>
      <c r="U51" s="34" t="s">
        <v>19</v>
      </c>
      <c r="V51" s="8"/>
      <c r="W51" s="8"/>
      <c r="X51" s="12"/>
      <c r="Y51" s="12"/>
      <c r="Z51" s="12"/>
      <c r="AA51" s="12"/>
      <c r="AB51" s="12"/>
    </row>
    <row r="52" spans="5:29" hidden="1" x14ac:dyDescent="0.2">
      <c r="E52" s="156" t="s">
        <v>8</v>
      </c>
      <c r="F52" s="156"/>
      <c r="G52" s="156"/>
      <c r="H52" s="67"/>
      <c r="I52" s="55" t="s">
        <v>49</v>
      </c>
      <c r="J52" s="10" t="s">
        <v>15</v>
      </c>
      <c r="K52" s="10" t="s">
        <v>18</v>
      </c>
      <c r="L52" s="10" t="s">
        <v>17</v>
      </c>
      <c r="M52" s="7" t="s">
        <v>17</v>
      </c>
      <c r="N52" s="7" t="s">
        <v>21</v>
      </c>
      <c r="O52" s="7" t="s">
        <v>19</v>
      </c>
      <c r="P52" s="29" t="s">
        <v>17</v>
      </c>
      <c r="Q52" s="29" t="s">
        <v>21</v>
      </c>
      <c r="R52" s="29" t="s">
        <v>19</v>
      </c>
      <c r="S52" s="34" t="s">
        <v>17</v>
      </c>
      <c r="T52" s="34" t="s">
        <v>23</v>
      </c>
      <c r="U52" s="34" t="s">
        <v>20</v>
      </c>
      <c r="V52" s="8"/>
      <c r="W52" s="8"/>
      <c r="X52" s="12"/>
      <c r="Y52" s="12"/>
      <c r="Z52" s="12"/>
      <c r="AA52" s="12"/>
      <c r="AB52" s="12"/>
    </row>
    <row r="53" spans="5:29" hidden="1" x14ac:dyDescent="0.2"/>
    <row r="54" spans="5:29" hidden="1" x14ac:dyDescent="0.2"/>
    <row r="56" spans="5:29" x14ac:dyDescent="0.2">
      <c r="J56" s="101">
        <v>5</v>
      </c>
      <c r="K56" s="101">
        <v>10</v>
      </c>
      <c r="L56" s="101">
        <v>15</v>
      </c>
      <c r="M56" s="101">
        <v>20</v>
      </c>
      <c r="N56" s="101">
        <v>25</v>
      </c>
      <c r="O56" s="101">
        <v>30</v>
      </c>
      <c r="P56" s="101">
        <v>35</v>
      </c>
      <c r="Q56" s="101">
        <v>40</v>
      </c>
      <c r="R56" s="101">
        <v>45</v>
      </c>
      <c r="T56" s="2" t="s">
        <v>68</v>
      </c>
    </row>
    <row r="57" spans="5:29" s="5" customFormat="1" x14ac:dyDescent="0.2">
      <c r="J57" s="123">
        <f>J56*$S$57</f>
        <v>5.75</v>
      </c>
      <c r="K57" s="123">
        <f t="shared" ref="K57:Q57" si="13">K56*$S$57</f>
        <v>11.5</v>
      </c>
      <c r="L57" s="123">
        <f t="shared" si="13"/>
        <v>17.25</v>
      </c>
      <c r="M57" s="123">
        <f t="shared" si="13"/>
        <v>23</v>
      </c>
      <c r="N57" s="123">
        <f t="shared" si="13"/>
        <v>28.749999999999996</v>
      </c>
      <c r="O57" s="123">
        <f t="shared" si="13"/>
        <v>34.5</v>
      </c>
      <c r="P57" s="123">
        <f t="shared" si="13"/>
        <v>40.25</v>
      </c>
      <c r="Q57" s="123">
        <f t="shared" si="13"/>
        <v>46</v>
      </c>
      <c r="R57" s="123">
        <f>R56*$S$57</f>
        <v>51.749999999999993</v>
      </c>
      <c r="S57" s="102">
        <v>1.1499999999999999</v>
      </c>
      <c r="T57" s="2" t="s">
        <v>67</v>
      </c>
      <c r="AB57" s="4"/>
      <c r="AC57" s="4"/>
    </row>
    <row r="58" spans="5:29" s="5" customFormat="1" x14ac:dyDescent="0.2">
      <c r="J58" s="5">
        <v>0.7</v>
      </c>
      <c r="M58" s="5">
        <v>0.7</v>
      </c>
      <c r="P58" s="5">
        <v>0.7</v>
      </c>
      <c r="S58" s="5">
        <v>0.7</v>
      </c>
      <c r="T58" s="2" t="s">
        <v>69</v>
      </c>
      <c r="AB58" s="4"/>
      <c r="AC58" s="4"/>
    </row>
  </sheetData>
  <sheetProtection algorithmName="SHA-512" hashValue="I8zGjRDu83F7e6GVYkhTwh4KUsTTkmN3BDxFdv+mZ+q76QaIlEl4SnlSq7XW2UhJK8YBAc3yxhHfuWnkrZ6jMw==" saltValue="/TqtFJ4staYFYo8GxiFB9w==" spinCount="100000" sheet="1" objects="1" scenarios="1" selectLockedCells="1"/>
  <mergeCells count="56">
    <mergeCell ref="E50:G50"/>
    <mergeCell ref="E51:G51"/>
    <mergeCell ref="E52:G52"/>
    <mergeCell ref="E43:G43"/>
    <mergeCell ref="E44:G44"/>
    <mergeCell ref="E45:G45"/>
    <mergeCell ref="E48:G48"/>
    <mergeCell ref="V48:AB48"/>
    <mergeCell ref="E49:G49"/>
    <mergeCell ref="R35:R37"/>
    <mergeCell ref="T35:T37"/>
    <mergeCell ref="U35:U37"/>
    <mergeCell ref="E41:G41"/>
    <mergeCell ref="V41:AB41"/>
    <mergeCell ref="E42:G42"/>
    <mergeCell ref="K35:K37"/>
    <mergeCell ref="L35:L37"/>
    <mergeCell ref="N35:N37"/>
    <mergeCell ref="O35:O37"/>
    <mergeCell ref="Q35:Q37"/>
    <mergeCell ref="C29:G29"/>
    <mergeCell ref="C30:G30"/>
    <mergeCell ref="C31:G31"/>
    <mergeCell ref="C32:G32"/>
    <mergeCell ref="C33:G33"/>
    <mergeCell ref="C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16:G16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E1:R1"/>
    <mergeCell ref="X3:Y3"/>
    <mergeCell ref="J4:L4"/>
    <mergeCell ref="M4:O4"/>
    <mergeCell ref="P4:R4"/>
    <mergeCell ref="S4:U4"/>
    <mergeCell ref="V4:Y4"/>
  </mergeCells>
  <conditionalFormatting sqref="J38:K38 M38:N38 P38:Q38 S38:T38 L6:L34 O6:O34 R6:R34 U6:U34">
    <cfRule type="cellIs" dxfId="70" priority="77" stopIfTrue="1" operator="between">
      <formula>1.1502</formula>
      <formula>9995</formula>
    </cfRule>
    <cfRule type="dataBar" priority="8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{21DFD709-B406-8F45-A5A2-49912DE62C90}</x14:id>
        </ext>
      </extLst>
    </cfRule>
    <cfRule type="cellIs" dxfId="69" priority="90" operator="between">
      <formula>1.001</formula>
      <formula>1.1501</formula>
    </cfRule>
  </conditionalFormatting>
  <conditionalFormatting sqref="L6:L33 O6:O33 R6:R33 U6:U34">
    <cfRule type="cellIs" dxfId="68" priority="76" stopIfTrue="1" operator="between">
      <formula>-1</formula>
      <formula>-0.001</formula>
    </cfRule>
  </conditionalFormatting>
  <conditionalFormatting sqref="J24 J27:J33">
    <cfRule type="cellIs" dxfId="67" priority="89" operator="lessThan">
      <formula>5</formula>
    </cfRule>
  </conditionalFormatting>
  <conditionalFormatting sqref="J25:J26">
    <cfRule type="expression" dxfId="66" priority="82">
      <formula>OR((AND(F25=1,J25&lt;5)),(AND(F25=2,J25&lt;5)),(AND(F25=3,J25&lt;5)),(AND(F25=4,J25&lt;5)))</formula>
    </cfRule>
    <cfRule type="expression" dxfId="65" priority="83">
      <formula>OR((AND(F25=1,J25&gt;35)),(AND(F25=2,J25&gt;35)),(AND(F25=3,J25&gt;30)),(AND(F25=4,J25&gt;25)))</formula>
    </cfRule>
  </conditionalFormatting>
  <conditionalFormatting sqref="J34">
    <cfRule type="expression" dxfId="64" priority="68">
      <formula>($J$34&lt;$J$35)</formula>
    </cfRule>
    <cfRule type="expression" dxfId="63" priority="70">
      <formula>(AND($J$34&gt;$J$37,$J$34&lt;$J$37*$S$57))</formula>
    </cfRule>
    <cfRule type="expression" dxfId="62" priority="75">
      <formula>($J$34&gt;$J$37*$S$57)</formula>
    </cfRule>
  </conditionalFormatting>
  <conditionalFormatting sqref="N35:N37">
    <cfRule type="expression" dxfId="61" priority="73">
      <formula>IF($J$34&lt;$J$35,,)</formula>
    </cfRule>
  </conditionalFormatting>
  <conditionalFormatting sqref="K34">
    <cfRule type="expression" dxfId="60" priority="67">
      <formula>($K$34&lt;$J$35)</formula>
    </cfRule>
    <cfRule type="expression" dxfId="59" priority="71">
      <formula>(AND($K$34&gt;$J$37,$K$34&lt;$J$37*$S$57))</formula>
    </cfRule>
    <cfRule type="expression" dxfId="58" priority="72">
      <formula>($K$34&gt;$J$37*$S$57)</formula>
    </cfRule>
  </conditionalFormatting>
  <conditionalFormatting sqref="M34">
    <cfRule type="expression" dxfId="57" priority="60">
      <formula>($M$34&lt;$M$35)</formula>
    </cfRule>
    <cfRule type="expression" dxfId="56" priority="62">
      <formula>(AND($M$34&gt;$M$37,$M$34&lt;$M$37*$S$57))</formula>
    </cfRule>
    <cfRule type="expression" dxfId="55" priority="66">
      <formula>($M$34&gt;$M$37*$S$57)</formula>
    </cfRule>
  </conditionalFormatting>
  <conditionalFormatting sqref="N34">
    <cfRule type="expression" dxfId="54" priority="59">
      <formula>($N$34&lt;$M$35)</formula>
    </cfRule>
    <cfRule type="expression" dxfId="53" priority="63">
      <formula>(AND($N$34&gt;$M$37,$N$34&lt;$M$37*$S$57))</formula>
    </cfRule>
    <cfRule type="expression" dxfId="52" priority="64">
      <formula>($N$34&gt;$M$37*$S$57)</formula>
    </cfRule>
  </conditionalFormatting>
  <conditionalFormatting sqref="P34">
    <cfRule type="expression" dxfId="51" priority="55">
      <formula>($P$34&lt;$P$35)</formula>
    </cfRule>
    <cfRule type="expression" dxfId="50" priority="56">
      <formula>(AND($P$34&gt;$P$37,$P$34&lt;$P$37*$S$57))</formula>
    </cfRule>
    <cfRule type="expression" dxfId="49" priority="58">
      <formula>($P$34&gt;$P$37*$S$57)</formula>
    </cfRule>
  </conditionalFormatting>
  <conditionalFormatting sqref="Q34">
    <cfRule type="expression" dxfId="48" priority="51">
      <formula>($Q$34&lt;$P$35)</formula>
    </cfRule>
    <cfRule type="expression" dxfId="47" priority="52">
      <formula>(AND($Q$34&gt;$P$37,$Q$34&lt;$P$37*$S$57))</formula>
    </cfRule>
    <cfRule type="expression" dxfId="46" priority="54">
      <formula>($Q$34&gt;$P$37*$S$57)</formula>
    </cfRule>
  </conditionalFormatting>
  <conditionalFormatting sqref="S34">
    <cfRule type="expression" dxfId="45" priority="47">
      <formula>($S$34&lt;$S$35)</formula>
    </cfRule>
    <cfRule type="expression" dxfId="44" priority="48">
      <formula>(AND($S$34&gt;$S$37,$S$34&lt;$S$37*$S$57))</formula>
    </cfRule>
    <cfRule type="expression" dxfId="43" priority="50">
      <formula>($S$34&gt;$S$37*$S$57)</formula>
    </cfRule>
  </conditionalFormatting>
  <conditionalFormatting sqref="T34">
    <cfRule type="expression" dxfId="42" priority="43">
      <formula>($T$34&lt;$S$35)</formula>
    </cfRule>
    <cfRule type="expression" dxfId="41" priority="44">
      <formula>(AND($T$34&gt;$S$37,$T$34&lt;$S$37*$S$57))</formula>
    </cfRule>
    <cfRule type="expression" dxfId="40" priority="46">
      <formula>($T$34&gt;$S$37*$S$57)</formula>
    </cfRule>
  </conditionalFormatting>
  <conditionalFormatting sqref="P6:P33">
    <cfRule type="expression" dxfId="39" priority="379">
      <formula>AND((I6=1),(P6&gt;$Q$42),(P6&lt;=$Q$57))</formula>
    </cfRule>
    <cfRule type="expression" dxfId="38" priority="380">
      <formula>AND((I6=2),(P6&gt;$Q$43),(P6&lt;=$P$57))</formula>
    </cfRule>
    <cfRule type="expression" dxfId="37" priority="381">
      <formula>AND((I6=3),(P6&gt;$Q$44),(P6&lt;=$O$57))</formula>
    </cfRule>
    <cfRule type="expression" dxfId="36" priority="382">
      <formula>AND((I6=4),(P6&gt;$Q$45),(P6&lt;=$M$57))</formula>
    </cfRule>
    <cfRule type="expression" dxfId="35" priority="383">
      <formula>AND((I6=1),OR((P6&lt;$P$42),(P6&gt;$Q$57)))</formula>
    </cfRule>
    <cfRule type="expression" dxfId="34" priority="384">
      <formula>AND((I6=2),OR((P6&lt;$P$43),(P6&gt;$P$57)))</formula>
    </cfRule>
    <cfRule type="expression" dxfId="33" priority="385">
      <formula>AND((I6=3),OR((P6&lt;$P$44),(P6&gt;$O$57)))</formula>
    </cfRule>
    <cfRule type="expression" dxfId="32" priority="386">
      <formula>AND((I6=4),OR((P6&lt;$P$45),(P6&gt;$M$57)))</formula>
    </cfRule>
  </conditionalFormatting>
  <conditionalFormatting sqref="S6:S33">
    <cfRule type="expression" dxfId="31" priority="387">
      <formula>AND((I6=1),(S6&gt;$T$42),(S6&lt;=$R$57))</formula>
    </cfRule>
    <cfRule type="expression" dxfId="30" priority="388">
      <formula>AND((I6=2),(S6&gt;$T$43),(S6&lt;=$Q$57))</formula>
    </cfRule>
    <cfRule type="expression" dxfId="29" priority="389">
      <formula>AND((I6=3),(S6&gt;$T$44),(S6&lt;=$P$57))</formula>
    </cfRule>
    <cfRule type="expression" dxfId="28" priority="390">
      <formula>AND((I6=4),(S6&gt;$T$45),(S6&lt;=$N$57))</formula>
    </cfRule>
    <cfRule type="expression" dxfId="27" priority="391">
      <formula>AND((I6=1),OR((S6&lt;$S$42),(S6&gt;$R$57)))</formula>
    </cfRule>
    <cfRule type="expression" dxfId="26" priority="392">
      <formula>AND((I6=2),OR((S6&lt;$S$43),(S6&gt;$Q$57)))</formula>
    </cfRule>
    <cfRule type="expression" dxfId="25" priority="393">
      <formula>AND((I6=3),OR((S6&lt;$S$44),(S6&gt;$P$57)))</formula>
    </cfRule>
    <cfRule type="expression" dxfId="24" priority="394">
      <formula>AND((I6=4),OR((S6&lt;$S$45),(S6&gt;$N$57)))</formula>
    </cfRule>
  </conditionalFormatting>
  <conditionalFormatting sqref="J6:J33">
    <cfRule type="expression" dxfId="23" priority="395">
      <formula>AND((I6=1),(J6&gt;$K$42),(J6&lt;=$N$57))</formula>
    </cfRule>
    <cfRule type="expression" dxfId="22" priority="396">
      <formula>AND((I6=2),(J6&gt;$K$43),(J6&lt;=$M$57))</formula>
    </cfRule>
    <cfRule type="expression" dxfId="21" priority="397">
      <formula>AND((I6=3),(J6&gt;$K$44),(J6&lt;=$L$57))</formula>
    </cfRule>
    <cfRule type="expression" dxfId="20" priority="398">
      <formula>AND((I6=4),(J6&gt;$K$45),(J6&lt;=$K$57))</formula>
    </cfRule>
    <cfRule type="expression" dxfId="19" priority="399">
      <formula>AND((I6=1),OR((J6&lt;$J$42),(J6&gt;$N$57)))</formula>
    </cfRule>
    <cfRule type="expression" dxfId="18" priority="400">
      <formula>AND((I6=2),OR((J6&lt;$J$43),(J6&gt;$M$57)))</formula>
    </cfRule>
    <cfRule type="expression" dxfId="17" priority="401">
      <formula>AND((I6=3),OR((J6&lt;$J$44),(J6&gt;$L$57)))</formula>
    </cfRule>
    <cfRule type="expression" dxfId="16" priority="402">
      <formula>AND((I6=4),OR((J6&lt;$J$45),(J6&gt;$K$57)))</formula>
    </cfRule>
  </conditionalFormatting>
  <conditionalFormatting sqref="M6:M33">
    <cfRule type="expression" dxfId="15" priority="403">
      <formula>AND((I6=1),(M6&gt;$N$42),(M6&lt;=$O$57))</formula>
    </cfRule>
    <cfRule type="expression" dxfId="14" priority="404">
      <formula>AND((I6=2),(M6&gt;$N$43),(M6&lt;=$N$57))</formula>
    </cfRule>
    <cfRule type="expression" dxfId="13" priority="405">
      <formula>AND((I6=3),(M6&gt;$N$44),(M6&lt;=$M$57))</formula>
    </cfRule>
    <cfRule type="expression" dxfId="12" priority="406">
      <formula>AND((I6=4),(M6&gt;$N$45),(M6&lt;=$L$57))</formula>
    </cfRule>
    <cfRule type="expression" dxfId="11" priority="407">
      <formula>AND((I6=1),OR((M6&lt;$M$42),(M6&gt;$O$57)))</formula>
    </cfRule>
    <cfRule type="expression" dxfId="10" priority="408">
      <formula>AND((I6=2),OR((M6&lt;$M$43),(M6&gt;$N$57)))</formula>
    </cfRule>
    <cfRule type="expression" dxfId="9" priority="409">
      <formula>AND((I6=3),OR((M6&lt;$M$44),(M6&gt;$M$57)))</formula>
    </cfRule>
    <cfRule type="expression" dxfId="8" priority="410">
      <formula>AND((I6=4),OR((M6&lt;$M$45),(M6&gt;$L$57)))</formula>
    </cfRule>
  </conditionalFormatting>
  <conditionalFormatting sqref="L38">
    <cfRule type="cellIs" dxfId="7" priority="11" stopIfTrue="1" operator="between">
      <formula>3.001</formula>
      <formula>29</formula>
    </cfRule>
    <cfRule type="cellIs" dxfId="6" priority="12" operator="between">
      <formula>1</formula>
      <formula>3</formula>
    </cfRule>
  </conditionalFormatting>
  <conditionalFormatting sqref="O38">
    <cfRule type="cellIs" dxfId="5" priority="8" stopIfTrue="1" operator="between">
      <formula>3.001</formula>
      <formula>29</formula>
    </cfRule>
    <cfRule type="cellIs" dxfId="4" priority="9" operator="between">
      <formula>1</formula>
      <formula>3</formula>
    </cfRule>
  </conditionalFormatting>
  <conditionalFormatting sqref="R38">
    <cfRule type="cellIs" dxfId="3" priority="5" stopIfTrue="1" operator="between">
      <formula>3.001</formula>
      <formula>29</formula>
    </cfRule>
    <cfRule type="cellIs" dxfId="2" priority="6" operator="between">
      <formula>1</formula>
      <formula>3</formula>
    </cfRule>
  </conditionalFormatting>
  <conditionalFormatting sqref="U38">
    <cfRule type="cellIs" dxfId="1" priority="2" stopIfTrue="1" operator="between">
      <formula>3.001</formula>
      <formula>29</formula>
    </cfRule>
    <cfRule type="cellIs" dxfId="0" priority="3" operator="between">
      <formula>1</formula>
      <formula>3</formula>
    </cfRule>
  </conditionalFormatting>
  <dataValidations count="5">
    <dataValidation type="decimal" allowBlank="1" showInputMessage="1" showErrorMessage="1" errorTitle="max. Entfernung gelber Pflock" error="Die max. Entfernung für den gelben Pflock beträgt 25m +15% = 28,75m_x000a_" sqref="J6:J33" xr:uid="{1F98A4A7-7C0B-EC48-8FD5-D59EBB15DFEB}">
      <formula1>0</formula1>
      <formula2>28.75</formula2>
    </dataValidation>
    <dataValidation type="decimal" allowBlank="1" showInputMessage="1" showErrorMessage="1" errorTitle="Eingabe der Neigung" error="Die Neigung kann zwischen -90 und +90 Grad eingeben werden." sqref="K6:K33 N6:N33 Q6:Q33 T6:T33" xr:uid="{7AD6C79B-EB03-264C-A222-E1884790FEB7}">
      <formula1>-90</formula1>
      <formula2>90</formula2>
    </dataValidation>
    <dataValidation type="decimal" allowBlank="1" showInputMessage="1" showErrorMessage="1" errorTitle="max. Entfernung weißer Pflock" error="Die max. Entfernung für den weißer Pflock beträgt 30m +15% = 34,50m_x000a_" sqref="M6:M33" xr:uid="{0ADEECFE-30A4-9242-ADB5-3B207572015F}">
      <formula1>0</formula1>
      <formula2>34.5</formula2>
    </dataValidation>
    <dataValidation type="decimal" allowBlank="1" showInputMessage="1" showErrorMessage="1" errorTitle="max. Entfernung blauer Pflock" error="Die max. Entfernung für den gelben Pflock beträgt 40m +15% = 46,00m_x000a_" sqref="P6:P33" xr:uid="{683A4877-401A-E644-A35D-7C9E7F9BBDA1}">
      <formula1>0</formula1>
      <formula2>46</formula2>
    </dataValidation>
    <dataValidation type="decimal" allowBlank="1" showInputMessage="1" showErrorMessage="1" errorTitle="max. Entfernung roter Pflock" error="Die max. Entfernung für den roter Pflock beträgt 45m +15% = 51,75m_x000a_" sqref="S6:S33" xr:uid="{DB435EC6-7526-EF46-84C8-490FC0427F8B}">
      <formula1>0</formula1>
      <formula2>51.75</formula2>
    </dataValidation>
  </dataValidations>
  <pageMargins left="0.74803149606299213" right="0.43307086614173229" top="0.46" bottom="0.34" header="0.27559055118110237" footer="0.26"/>
  <pageSetup paperSize="9" scale="71" orientation="landscape" r:id="rId1"/>
  <headerFooter alignWithMargins="0">
    <oddHeader>&amp;C&amp;F&amp;R&amp;D  &amp;T
Seite &amp;P</oddHeader>
  </headerFooter>
  <ignoredErrors>
    <ignoredError sqref="C6:C7 H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DFD709-B406-8F45-A5A2-49912DE62C9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74" id="{C3EA563A-7A88-EA47-A220-A43C46F84950}">
            <x14:iconSet iconSet="3Symbols2"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69" id="{8538EEAE-6000-A64F-AFAF-030A8DCA6AA1}">
            <x14:iconSet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78" id="{11C7F266-A93C-2340-92F0-063640052EF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65" id="{DCCE19A0-C986-AF43-919A-450F658A2806}">
            <x14:iconSet iconSet="3Symbols2"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61" id="{7837F73A-6217-DF45-9D51-C8066D016F77}">
            <x14:iconSet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57" id="{0192939E-F668-AD4B-B294-F77D375FE053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53" id="{0AE75195-9C77-B446-A718-96F5071358A9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Q34</xm:sqref>
        </x14:conditionalFormatting>
        <x14:conditionalFormatting xmlns:xm="http://schemas.microsoft.com/office/excel/2006/main">
          <x14:cfRule type="iconSet" priority="49" id="{7908AF0C-8A6D-9F4C-9A0D-8F6D6548D6F9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S34</xm:sqref>
        </x14:conditionalFormatting>
        <x14:conditionalFormatting xmlns:xm="http://schemas.microsoft.com/office/excel/2006/main">
          <x14:cfRule type="iconSet" priority="45" id="{AAA89187-C315-9240-A98A-B0DB7F414AEE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T34</xm:sqref>
        </x14:conditionalFormatting>
        <x14:conditionalFormatting xmlns:xm="http://schemas.microsoft.com/office/excel/2006/main">
          <x14:cfRule type="iconSet" priority="42" id="{BE0A8B3B-C6C4-6A4A-97F2-00AA551A5ED5}">
            <x14:iconSet custom="1">
              <x14:cfvo type="percent">
                <xm:f>0</xm:f>
              </x14:cfvo>
              <x14:cfvo type="num">
                <xm:f>7</xm:f>
              </x14:cfvo>
              <x14:cfvo type="num" gte="0">
                <xm:f>7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D34:G34</xm:sqref>
        </x14:conditionalFormatting>
        <x14:conditionalFormatting xmlns:xm="http://schemas.microsoft.com/office/excel/2006/main">
          <x14:cfRule type="iconSet" priority="10" id="{55BA5769-65BC-B04D-8FEB-7299DE35ECD2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L38</xm:sqref>
        </x14:conditionalFormatting>
        <x14:conditionalFormatting xmlns:xm="http://schemas.microsoft.com/office/excel/2006/main">
          <x14:cfRule type="iconSet" priority="7" id="{DF1CD3D1-B212-5F4D-90FA-0F69E1F66305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O38</xm:sqref>
        </x14:conditionalFormatting>
        <x14:conditionalFormatting xmlns:xm="http://schemas.microsoft.com/office/excel/2006/main">
          <x14:cfRule type="iconSet" priority="4" id="{CABB1274-5EFB-8C43-BE34-FD0B352FF22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R38</xm:sqref>
        </x14:conditionalFormatting>
        <x14:conditionalFormatting xmlns:xm="http://schemas.microsoft.com/office/excel/2006/main">
          <x14:cfRule type="iconSet" priority="1" id="{A22CB8F0-DA01-5440-82C0-FA0F2A337F1C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U38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 Ergebnisvergleich 3D 28</vt:lpstr>
      <vt:lpstr>2 DBSV 3D Waldrunde</vt:lpstr>
      <vt:lpstr>3 DBSV 3D Jagdrunde</vt:lpstr>
      <vt:lpstr>'2 DBSV 3D Waldrunde'!Druckbereich</vt:lpstr>
      <vt:lpstr>'3 DBSV 3D Jagdrunde'!Druckbereich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hlitze</dc:creator>
  <cp:keywords/>
  <dc:description/>
  <cp:lastModifiedBy>Andrea</cp:lastModifiedBy>
  <cp:lastPrinted>2011-07-26T11:31:13Z</cp:lastPrinted>
  <dcterms:created xsi:type="dcterms:W3CDTF">2011-07-16T10:24:51Z</dcterms:created>
  <dcterms:modified xsi:type="dcterms:W3CDTF">2023-03-25T10:01:52Z</dcterms:modified>
  <cp:category/>
</cp:coreProperties>
</file>